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AGOSTO 2011" sheetId="1" r:id="rId1"/>
  </sheets>
  <definedNames>
    <definedName name="_xlnm.Print_Area" localSheetId="0">'AGOSTO 2011'!$A$1:$G$98</definedName>
  </definedNames>
  <calcPr fullCalcOnLoad="1"/>
</workbook>
</file>

<file path=xl/sharedStrings.xml><?xml version="1.0" encoding="utf-8"?>
<sst xmlns="http://schemas.openxmlformats.org/spreadsheetml/2006/main" count="83" uniqueCount="66">
  <si>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</si>
  <si>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</si>
  <si>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</si>
  <si>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</si>
  <si>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</si>
  <si>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</si>
  <si>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</si>
  <si>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</si>
  <si>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</si>
  <si>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</si>
  <si>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</si>
  <si>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</si>
  <si>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</si>
  <si>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</si>
  <si>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</si>
  <si>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</si>
  <si>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Hora Extra</t>
  </si>
  <si>
    <t>Salário Base</t>
  </si>
  <si>
    <t>Desconto INSS</t>
  </si>
  <si>
    <t>Desconto V. Transporte</t>
  </si>
  <si>
    <t>Líquido</t>
  </si>
  <si>
    <t>Despesas pagas pelo caixa ou sobras de cheques</t>
  </si>
  <si>
    <t>SALDO PARA O PRÓXIMO MÊS - BANCO DO BRASIL</t>
  </si>
  <si>
    <t>INSS de outras entidades (5,8%)</t>
  </si>
  <si>
    <t>INSS empresa (22,5%) + desconto funcionários</t>
  </si>
  <si>
    <t>Saldo Conta Corrente Banco do Brasil (incluidos os cheques a compensar)</t>
  </si>
  <si>
    <t>Francisco Hilder M. Silva</t>
  </si>
  <si>
    <t>Diretor</t>
  </si>
  <si>
    <t>Pgto. COELBA - casa do docente (ch 850255)</t>
  </si>
  <si>
    <t>1/3 do abono de férias</t>
  </si>
  <si>
    <t>Diferença de férias</t>
  </si>
  <si>
    <t>Contribuição Sindical</t>
  </si>
  <si>
    <t>FUNCIONÁRIO 1</t>
  </si>
  <si>
    <t>FUNCIONÁRIO 2</t>
  </si>
  <si>
    <t>IRRF</t>
  </si>
  <si>
    <t xml:space="preserve"> </t>
  </si>
  <si>
    <t>SALDO ANTERIOR + RECEITAS - DESPESAS ( EM 31 / 08 / 2011 )</t>
  </si>
  <si>
    <t>Despesas Bancárias - mês 08 / 2011</t>
  </si>
  <si>
    <t>Depósito ADUF'S</t>
  </si>
  <si>
    <t>DEMONSTRATIVO CONTÁBIL - AGOSTO / 2011</t>
  </si>
  <si>
    <t>Pgto. serviço de apoio na greve geral (ch 850551)</t>
  </si>
  <si>
    <t>Contribuição Sindical - CONLUTAS (ch 850555)</t>
  </si>
  <si>
    <t>Depósito ADUFS / DIEESE (ch 850555)</t>
  </si>
  <si>
    <t>Aquisição de material de consumo (ch 850551 / 557)</t>
  </si>
  <si>
    <t>Pgto. A Tarde On Line (ch 850557)</t>
  </si>
  <si>
    <t>Repasse ANDES - mensalidade (ch 850558)</t>
  </si>
  <si>
    <t>Pgto. Oi Telemar / Embratel (ch 850562)</t>
  </si>
  <si>
    <t>Pgto. despesas com alimentação / plantão diretoria / greve geral (ch 850551 / 562)</t>
  </si>
  <si>
    <t>Repasse FUNDO DE MOBILIZAÇÃO (ch 850563)</t>
  </si>
  <si>
    <t>Pgto. PIS sobre folha 07/2011 (ch 850559)</t>
  </si>
  <si>
    <t>Pgto. FGTS competência 07/2011 (ch 850559)</t>
  </si>
  <si>
    <t>Pgto. IRRF sobre folha 07/2011 (ch 850559)</t>
  </si>
  <si>
    <t>Pgto. INSS competência 07/2011 (ch 850559)</t>
  </si>
  <si>
    <t>Pgto. Assessoria jurídica - julho / 2011 (ch 850553)</t>
  </si>
  <si>
    <t>Pgto. Assessoria Contábil - junho / 2011 (ch 850554)</t>
  </si>
  <si>
    <t>Aquisição de 2 computadores para administração - parcela 3 e 4/4 (ch 850531 / 532)</t>
  </si>
  <si>
    <t>Pgto. despesas com táxi  / plantão diretoria (850551 / 557 / 562 / 565)</t>
  </si>
  <si>
    <t>Pgto. combustível / plantão diretoria / greve geral (ch 850565)</t>
  </si>
  <si>
    <t>Pgto. passagens - assembléia geral docentes - (ch 850557 / 562 / 565)</t>
  </si>
  <si>
    <t>Pgto. diárias / reunião diretoria (ch 850565)</t>
  </si>
  <si>
    <t xml:space="preserve">Pgto. salários 08/2011 (ch 850566) </t>
  </si>
  <si>
    <t>Pgto. Auxilio Transporte (850566)</t>
  </si>
  <si>
    <t>Pgto. Auxilio Alimentação (ch 850566)</t>
  </si>
  <si>
    <t>Pgto. Serviço de apoio à assessoria de imprensa (ch 850564)</t>
  </si>
  <si>
    <t>FGTS depositado - funcionário</t>
  </si>
  <si>
    <t>FGTS depositado  - funcionário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</si>
</sst>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0" fontId="11" fillId="0" borderId="0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5"/>
    </xf>
    <xf numFmtId="0" fontId="0" fillId="0" borderId="25" xfId="0" applyFont="1" applyFill="1" applyBorder="1" applyAlignment="1">
      <alignment/>
    </xf>
    <xf numFmtId="171" fontId="0" fillId="0" borderId="26" xfId="62" applyFont="1" applyFill="1" applyBorder="1" applyAlignment="1">
      <alignment/>
    </xf>
    <xf numFmtId="0" fontId="0" fillId="0" borderId="27" xfId="0" applyFont="1" applyFill="1" applyBorder="1" applyAlignment="1">
      <alignment/>
    </xf>
    <xf numFmtId="171" fontId="0" fillId="0" borderId="28" xfId="62" applyFont="1" applyFill="1" applyBorder="1" applyAlignment="1">
      <alignment/>
    </xf>
    <xf numFmtId="0" fontId="2" fillId="0" borderId="29" xfId="0" applyFont="1" applyFill="1" applyBorder="1" applyAlignment="1">
      <alignment/>
    </xf>
    <xf numFmtId="171" fontId="2" fillId="0" borderId="30" xfId="62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left"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71" fontId="0" fillId="0" borderId="26" xfId="62" applyFont="1" applyFill="1" applyBorder="1" applyAlignment="1">
      <alignment/>
    </xf>
    <xf numFmtId="171" fontId="0" fillId="0" borderId="28" xfId="62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1" fontId="2" fillId="0" borderId="12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3"/>
  <sheetViews>
    <sheetView tabSelected="1" zoomScalePageLayoutView="0" workbookViewId="0" topLeftCell="A12">
      <selection activeCell="B60" sqref="B60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100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37" t="s">
        <v>2</v>
      </c>
      <c r="B1" s="137"/>
      <c r="C1" s="137"/>
      <c r="D1" s="137"/>
      <c r="E1" s="137"/>
      <c r="F1" s="137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38" t="s">
        <v>39</v>
      </c>
      <c r="B3" s="138"/>
      <c r="C3" s="138"/>
      <c r="D3" s="138"/>
      <c r="E3" s="138"/>
      <c r="F3" s="138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92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581.26</v>
      </c>
      <c r="H6" s="1"/>
    </row>
    <row r="7" spans="1:12" ht="12.75">
      <c r="A7" s="108"/>
      <c r="B7" s="15" t="s">
        <v>25</v>
      </c>
      <c r="C7" s="15"/>
      <c r="D7" s="15"/>
      <c r="E7" s="34"/>
      <c r="F7" s="35">
        <v>581.26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96">
        <f>SUM(F10:F13)</f>
        <v>46727.33</v>
      </c>
      <c r="G9" s="40"/>
      <c r="H9" s="1"/>
      <c r="I9" s="1"/>
      <c r="J9" s="1"/>
      <c r="K9" s="1"/>
      <c r="L9" s="1"/>
    </row>
    <row r="10" spans="1:12" ht="12.75">
      <c r="A10" s="43"/>
      <c r="B10" s="44" t="s">
        <v>4</v>
      </c>
      <c r="C10" s="4"/>
      <c r="D10" s="4"/>
      <c r="E10" s="95"/>
      <c r="F10" s="135">
        <f>39729.23+3598.1</f>
        <v>43327.33</v>
      </c>
      <c r="G10" s="40"/>
      <c r="H10" s="12"/>
      <c r="I10" s="1"/>
      <c r="J10" s="1"/>
      <c r="K10" s="1"/>
      <c r="L10" s="1"/>
    </row>
    <row r="11" spans="1:12" ht="12.75">
      <c r="A11" s="3"/>
      <c r="B11" s="37" t="s">
        <v>38</v>
      </c>
      <c r="C11" s="1"/>
      <c r="D11" s="1"/>
      <c r="E11" s="129"/>
      <c r="F11" s="130">
        <v>3000</v>
      </c>
      <c r="G11" s="45"/>
      <c r="H11" s="1"/>
      <c r="I11" s="1"/>
      <c r="J11" s="1"/>
      <c r="K11" s="1"/>
      <c r="L11" s="1"/>
    </row>
    <row r="12" spans="1:12" ht="12.75">
      <c r="A12" s="3"/>
      <c r="B12" s="37" t="s">
        <v>38</v>
      </c>
      <c r="C12" s="1"/>
      <c r="D12" s="1"/>
      <c r="E12" s="129"/>
      <c r="F12" s="130">
        <v>400</v>
      </c>
      <c r="G12" s="45"/>
      <c r="H12" s="1"/>
      <c r="I12" s="1"/>
      <c r="J12" s="1"/>
      <c r="K12" s="1"/>
      <c r="L12" s="1"/>
    </row>
    <row r="13" spans="1:12" ht="5.25" customHeight="1">
      <c r="A13" s="8"/>
      <c r="B13" s="127"/>
      <c r="C13" s="9"/>
      <c r="D13" s="9"/>
      <c r="E13" s="107"/>
      <c r="F13" s="128"/>
      <c r="G13" s="45"/>
      <c r="H13" s="1"/>
      <c r="I13" s="1"/>
      <c r="J13" s="1"/>
      <c r="K13" s="1"/>
      <c r="L13" s="1"/>
    </row>
    <row r="14" spans="1:12" ht="12.75">
      <c r="A14" s="52"/>
      <c r="B14" s="52"/>
      <c r="C14" s="52"/>
      <c r="D14" s="52"/>
      <c r="E14" s="53"/>
      <c r="F14" s="46"/>
      <c r="H14" s="1"/>
      <c r="I14" s="1"/>
      <c r="J14" s="1"/>
      <c r="K14" s="1"/>
      <c r="L14" s="1"/>
    </row>
    <row r="15" spans="1:12" ht="12.75">
      <c r="A15" s="47" t="s">
        <v>5</v>
      </c>
      <c r="B15" s="48"/>
      <c r="C15" s="48"/>
      <c r="D15" s="48"/>
      <c r="E15" s="49"/>
      <c r="F15" s="50">
        <f>+F6+F9</f>
        <v>47308.590000000004</v>
      </c>
      <c r="H15" s="1"/>
      <c r="I15" s="1"/>
      <c r="J15" s="1"/>
      <c r="K15" s="1"/>
      <c r="L15" s="1"/>
    </row>
    <row r="16" spans="1:12" ht="12.75">
      <c r="A16" s="51"/>
      <c r="B16" s="51"/>
      <c r="C16" s="52"/>
      <c r="D16" s="52"/>
      <c r="E16" s="53"/>
      <c r="F16" s="46"/>
      <c r="H16" s="1"/>
      <c r="I16" s="1"/>
      <c r="J16" s="1"/>
      <c r="K16" s="1"/>
      <c r="L16" s="1"/>
    </row>
    <row r="17" spans="1:12" ht="11.25" customHeight="1">
      <c r="A17" s="52"/>
      <c r="B17" s="52"/>
      <c r="C17" s="52"/>
      <c r="D17" s="52"/>
      <c r="E17" s="54"/>
      <c r="F17" s="53"/>
      <c r="G17" s="55" t="s">
        <v>6</v>
      </c>
      <c r="H17" s="1"/>
      <c r="I17" s="1"/>
      <c r="J17" s="1"/>
      <c r="K17" s="1"/>
      <c r="L17" s="1"/>
    </row>
    <row r="18" spans="1:12" ht="15" customHeight="1">
      <c r="A18" s="21" t="s">
        <v>7</v>
      </c>
      <c r="B18" s="56"/>
      <c r="C18" s="56"/>
      <c r="D18" s="56"/>
      <c r="E18" s="56"/>
      <c r="F18" s="42">
        <f>F19+F64+F68+F77+F88+F81</f>
        <v>46363.61000000001</v>
      </c>
      <c r="G18" s="57">
        <f>F$18/F$9</f>
        <v>0.9922161184899716</v>
      </c>
      <c r="H18" s="11"/>
      <c r="I18" s="1"/>
      <c r="J18" s="120"/>
      <c r="K18" s="1"/>
      <c r="L18" s="1"/>
    </row>
    <row r="19" spans="1:12" ht="15.75" customHeight="1">
      <c r="A19" s="14" t="s">
        <v>8</v>
      </c>
      <c r="B19" s="58"/>
      <c r="C19" s="58"/>
      <c r="D19" s="58"/>
      <c r="E19" s="59"/>
      <c r="F19" s="60">
        <f>SUM(F20:F62)</f>
        <v>12167.92</v>
      </c>
      <c r="G19" s="61">
        <f>F$19/F$9</f>
        <v>0.26040263802789504</v>
      </c>
      <c r="H19" s="1"/>
      <c r="I19" s="1"/>
      <c r="J19" s="1"/>
      <c r="K19" s="1"/>
      <c r="L19" s="1"/>
    </row>
    <row r="20" spans="1:12" ht="6.75" customHeight="1">
      <c r="A20" s="62"/>
      <c r="B20" s="44"/>
      <c r="C20" s="4"/>
      <c r="D20" s="4"/>
      <c r="E20" s="94"/>
      <c r="F20" s="102"/>
      <c r="G20" s="80"/>
      <c r="H20" s="13"/>
      <c r="I20" s="1"/>
      <c r="J20" s="1"/>
      <c r="K20" s="1"/>
      <c r="L20" s="1"/>
    </row>
    <row r="21" spans="1:12" ht="12.75">
      <c r="A21" s="3"/>
      <c r="B21" s="37" t="s">
        <v>60</v>
      </c>
      <c r="C21" s="1"/>
      <c r="D21" s="1"/>
      <c r="E21" s="11"/>
      <c r="F21" s="115">
        <f>1629+1714.14+1353.4</f>
        <v>4696.540000000001</v>
      </c>
      <c r="G21" s="103"/>
      <c r="H21" s="13"/>
      <c r="I21" s="1"/>
      <c r="J21" s="1"/>
      <c r="K21" s="1"/>
      <c r="L21" s="1"/>
    </row>
    <row r="22" spans="1:12" ht="12.75">
      <c r="A22" s="3"/>
      <c r="B22" s="37" t="s">
        <v>63</v>
      </c>
      <c r="C22" s="1"/>
      <c r="D22" s="1"/>
      <c r="E22" s="11"/>
      <c r="F22" s="115">
        <v>3000</v>
      </c>
      <c r="G22" s="103"/>
      <c r="H22" s="13"/>
      <c r="I22" s="1"/>
      <c r="J22" s="11"/>
      <c r="K22" s="1"/>
      <c r="L22" s="1"/>
    </row>
    <row r="23" spans="1:12" ht="13.5" thickBot="1">
      <c r="A23" s="3"/>
      <c r="B23" s="37"/>
      <c r="C23" s="1"/>
      <c r="D23" s="1"/>
      <c r="E23" s="11"/>
      <c r="F23" s="98"/>
      <c r="G23" s="103"/>
      <c r="H23" s="13"/>
      <c r="I23" s="1"/>
      <c r="J23" s="1"/>
      <c r="K23" s="1"/>
      <c r="L23" s="1"/>
    </row>
    <row r="24" spans="1:12" ht="12.75">
      <c r="A24" s="3"/>
      <c r="B24" s="101" t="s">
        <v>32</v>
      </c>
      <c r="C24" s="86" t="s">
        <v>17</v>
      </c>
      <c r="D24" s="87">
        <v>1635</v>
      </c>
      <c r="E24" s="105"/>
      <c r="F24" s="98"/>
      <c r="G24" s="103"/>
      <c r="H24" s="13"/>
      <c r="I24" s="1"/>
      <c r="J24" s="1"/>
      <c r="K24" s="1"/>
      <c r="L24" s="1"/>
    </row>
    <row r="25" spans="1:12" ht="12.75">
      <c r="A25" s="3"/>
      <c r="B25" s="111"/>
      <c r="C25" s="88" t="s">
        <v>16</v>
      </c>
      <c r="D25" s="89">
        <v>320.19</v>
      </c>
      <c r="E25" s="11"/>
      <c r="F25" s="98"/>
      <c r="G25" s="103"/>
      <c r="H25" s="13"/>
      <c r="I25" s="1"/>
      <c r="J25" s="1"/>
      <c r="K25" s="1"/>
      <c r="L25" s="1"/>
    </row>
    <row r="26" spans="1:12" ht="12.75">
      <c r="A26" s="3"/>
      <c r="B26" s="111"/>
      <c r="C26" s="88" t="s">
        <v>18</v>
      </c>
      <c r="D26" s="89">
        <v>-215.07</v>
      </c>
      <c r="E26" s="11"/>
      <c r="F26" s="98"/>
      <c r="G26" s="103"/>
      <c r="H26" s="13"/>
      <c r="I26" s="1"/>
      <c r="J26" s="1"/>
      <c r="K26" s="1"/>
      <c r="L26" s="1"/>
    </row>
    <row r="27" spans="1:12" ht="12.75">
      <c r="A27" s="3"/>
      <c r="B27" s="111"/>
      <c r="C27" s="88" t="s">
        <v>19</v>
      </c>
      <c r="D27" s="89">
        <v>-98.1</v>
      </c>
      <c r="E27" s="11"/>
      <c r="F27" s="98"/>
      <c r="G27" s="103"/>
      <c r="H27" s="13"/>
      <c r="I27" s="1"/>
      <c r="J27" s="1"/>
      <c r="K27" s="1"/>
      <c r="L27" s="1"/>
    </row>
    <row r="28" spans="1:12" ht="12.75">
      <c r="A28" s="3"/>
      <c r="B28" s="111"/>
      <c r="C28" s="126" t="s">
        <v>34</v>
      </c>
      <c r="D28" s="89">
        <v>-13.02</v>
      </c>
      <c r="E28" s="11"/>
      <c r="F28" s="98"/>
      <c r="G28" s="103"/>
      <c r="H28" s="13"/>
      <c r="I28" s="1"/>
      <c r="J28" s="1"/>
      <c r="K28" s="1"/>
      <c r="L28" s="1"/>
    </row>
    <row r="29" spans="1:12" ht="12.75">
      <c r="A29" s="3"/>
      <c r="B29" s="111"/>
      <c r="C29" s="88" t="s">
        <v>31</v>
      </c>
      <c r="D29" s="89"/>
      <c r="E29" s="11"/>
      <c r="F29" s="98"/>
      <c r="G29" s="103"/>
      <c r="H29" s="13"/>
      <c r="I29" s="1"/>
      <c r="J29" s="1"/>
      <c r="K29" s="1"/>
      <c r="L29" s="1"/>
    </row>
    <row r="30" spans="1:12" ht="13.5" thickBot="1">
      <c r="A30" s="3"/>
      <c r="B30" s="111"/>
      <c r="C30" s="90" t="s">
        <v>20</v>
      </c>
      <c r="D30" s="91">
        <f>SUM(D24:D29)</f>
        <v>1629.0000000000002</v>
      </c>
      <c r="E30" s="11"/>
      <c r="F30" s="98"/>
      <c r="G30" s="103"/>
      <c r="H30" s="13"/>
      <c r="I30" s="1"/>
      <c r="J30" s="1"/>
      <c r="K30" s="1"/>
      <c r="L30" s="1"/>
    </row>
    <row r="31" spans="1:12" ht="6" customHeight="1" thickBot="1">
      <c r="A31" s="3"/>
      <c r="B31" s="111"/>
      <c r="C31" s="1"/>
      <c r="D31" s="1"/>
      <c r="E31" s="11"/>
      <c r="F31" s="98"/>
      <c r="G31" s="103"/>
      <c r="H31" s="13"/>
      <c r="I31" s="1"/>
      <c r="J31" s="1"/>
      <c r="K31" s="1"/>
      <c r="L31" s="1"/>
    </row>
    <row r="32" spans="1:12" ht="12.75">
      <c r="A32" s="3"/>
      <c r="B32" s="101" t="s">
        <v>33</v>
      </c>
      <c r="C32" s="86" t="s">
        <v>17</v>
      </c>
      <c r="D32" s="87">
        <v>1635</v>
      </c>
      <c r="E32" s="105"/>
      <c r="F32" s="98"/>
      <c r="G32" s="103"/>
      <c r="H32" s="13"/>
      <c r="I32" s="1"/>
      <c r="J32" s="1"/>
      <c r="K32" s="1"/>
      <c r="L32" s="1"/>
    </row>
    <row r="33" spans="1:12" ht="12.75">
      <c r="A33" s="3"/>
      <c r="B33" s="111"/>
      <c r="C33" s="88" t="s">
        <v>16</v>
      </c>
      <c r="D33" s="89">
        <v>423.61</v>
      </c>
      <c r="E33" s="11"/>
      <c r="F33" s="98"/>
      <c r="G33" s="103"/>
      <c r="H33" s="13"/>
      <c r="I33" s="1"/>
      <c r="J33" s="1"/>
      <c r="K33" s="1"/>
      <c r="L33" s="1"/>
    </row>
    <row r="34" spans="1:12" ht="12.75">
      <c r="A34" s="3"/>
      <c r="B34" s="111"/>
      <c r="C34" s="88" t="s">
        <v>29</v>
      </c>
      <c r="D34" s="89"/>
      <c r="E34" s="11"/>
      <c r="F34" s="98"/>
      <c r="G34" s="103"/>
      <c r="H34" s="13"/>
      <c r="I34" s="1"/>
      <c r="J34" s="1"/>
      <c r="K34" s="1"/>
      <c r="L34" s="1"/>
    </row>
    <row r="35" spans="1:12" ht="12.75">
      <c r="A35" s="3"/>
      <c r="B35" s="111"/>
      <c r="C35" s="88" t="s">
        <v>30</v>
      </c>
      <c r="D35" s="89"/>
      <c r="E35" s="11"/>
      <c r="F35" s="98"/>
      <c r="G35" s="103"/>
      <c r="H35" s="13"/>
      <c r="I35" s="1"/>
      <c r="J35" s="1"/>
      <c r="K35" s="1"/>
      <c r="L35" s="1"/>
    </row>
    <row r="36" spans="1:12" ht="12.75">
      <c r="A36" s="3"/>
      <c r="B36" s="111"/>
      <c r="C36" s="88" t="s">
        <v>31</v>
      </c>
      <c r="D36" s="89"/>
      <c r="E36" s="11"/>
      <c r="F36" s="98"/>
      <c r="G36" s="103"/>
      <c r="H36" s="13"/>
      <c r="I36" s="1"/>
      <c r="J36" s="1"/>
      <c r="K36" s="1"/>
      <c r="L36" s="1"/>
    </row>
    <row r="37" spans="1:12" ht="12.75">
      <c r="A37" s="3"/>
      <c r="B37" s="111"/>
      <c r="C37" s="88" t="s">
        <v>18</v>
      </c>
      <c r="D37" s="89">
        <v>-226.45</v>
      </c>
      <c r="E37" s="11"/>
      <c r="F37" s="98"/>
      <c r="G37" s="103"/>
      <c r="H37" s="13"/>
      <c r="I37" s="1"/>
      <c r="J37" s="1"/>
      <c r="K37" s="1"/>
      <c r="L37" s="1"/>
    </row>
    <row r="38" spans="1:12" ht="12.75">
      <c r="A38" s="3"/>
      <c r="B38" s="111"/>
      <c r="C38" s="88" t="s">
        <v>19</v>
      </c>
      <c r="D38" s="89">
        <v>-98.1</v>
      </c>
      <c r="E38" s="11"/>
      <c r="F38" s="98"/>
      <c r="G38" s="103"/>
      <c r="H38" s="13"/>
      <c r="I38" s="1"/>
      <c r="J38" s="1"/>
      <c r="K38" s="1"/>
      <c r="L38" s="1"/>
    </row>
    <row r="39" spans="1:12" ht="12.75">
      <c r="A39" s="3"/>
      <c r="B39" s="111"/>
      <c r="C39" s="126" t="s">
        <v>34</v>
      </c>
      <c r="D39" s="89">
        <v>-19.92</v>
      </c>
      <c r="E39" s="11"/>
      <c r="F39" s="98"/>
      <c r="G39" s="103"/>
      <c r="H39" s="13"/>
      <c r="I39" s="1"/>
      <c r="J39" s="1"/>
      <c r="K39" s="1"/>
      <c r="L39" s="1"/>
    </row>
    <row r="40" spans="1:12" ht="13.5" thickBot="1">
      <c r="A40" s="3"/>
      <c r="B40" s="111"/>
      <c r="C40" s="90" t="s">
        <v>20</v>
      </c>
      <c r="D40" s="91">
        <f>SUM(D32:D39)</f>
        <v>1714.14</v>
      </c>
      <c r="E40" s="11"/>
      <c r="F40" s="98"/>
      <c r="G40" s="103"/>
      <c r="H40" s="13"/>
      <c r="I40" s="1"/>
      <c r="J40" s="1"/>
      <c r="K40" s="1"/>
      <c r="L40" s="1"/>
    </row>
    <row r="41" spans="1:12" ht="13.5" thickBot="1">
      <c r="A41" s="3"/>
      <c r="B41" s="111"/>
      <c r="C41" s="37"/>
      <c r="D41" s="40"/>
      <c r="E41" s="11"/>
      <c r="F41" s="98"/>
      <c r="G41" s="103"/>
      <c r="H41" s="13"/>
      <c r="I41" s="1"/>
      <c r="J41" s="1"/>
      <c r="K41" s="1"/>
      <c r="L41" s="1"/>
    </row>
    <row r="42" spans="1:12" ht="12.75">
      <c r="A42" s="3"/>
      <c r="B42" s="101" t="s">
        <v>33</v>
      </c>
      <c r="C42" s="86" t="s">
        <v>17</v>
      </c>
      <c r="D42" s="109">
        <v>1362.5</v>
      </c>
      <c r="E42" s="11"/>
      <c r="F42" s="98"/>
      <c r="G42" s="103"/>
      <c r="H42" s="13"/>
      <c r="I42" s="1"/>
      <c r="J42" s="1"/>
      <c r="K42" s="1"/>
      <c r="L42" s="1"/>
    </row>
    <row r="43" spans="1:12" ht="12.75">
      <c r="A43" s="3"/>
      <c r="B43" s="1"/>
      <c r="C43" s="88" t="s">
        <v>16</v>
      </c>
      <c r="D43" s="110">
        <v>214.59</v>
      </c>
      <c r="E43" s="11"/>
      <c r="F43" s="98"/>
      <c r="G43" s="103"/>
      <c r="H43" s="13"/>
      <c r="I43" s="1"/>
      <c r="J43" s="1"/>
      <c r="K43" s="1"/>
      <c r="L43" s="1"/>
    </row>
    <row r="44" spans="1:12" ht="12.75">
      <c r="A44" s="3"/>
      <c r="B44" s="1"/>
      <c r="C44" s="88" t="s">
        <v>18</v>
      </c>
      <c r="D44" s="110">
        <v>-141.94</v>
      </c>
      <c r="E44" s="11"/>
      <c r="F44" s="98"/>
      <c r="G44" s="103"/>
      <c r="H44" s="13"/>
      <c r="I44" s="1"/>
      <c r="J44" s="1"/>
      <c r="K44" s="1"/>
      <c r="L44" s="1"/>
    </row>
    <row r="45" spans="1:12" ht="12.75">
      <c r="A45" s="3"/>
      <c r="B45" s="1"/>
      <c r="C45" s="88" t="s">
        <v>31</v>
      </c>
      <c r="D45" s="110">
        <v>0</v>
      </c>
      <c r="E45" s="11"/>
      <c r="F45" s="98"/>
      <c r="G45" s="103"/>
      <c r="H45" s="13"/>
      <c r="I45" s="1"/>
      <c r="J45" s="1"/>
      <c r="K45" s="1"/>
      <c r="L45" s="1"/>
    </row>
    <row r="46" spans="1:12" ht="12.75">
      <c r="A46" s="3"/>
      <c r="B46" s="1"/>
      <c r="C46" s="88" t="s">
        <v>19</v>
      </c>
      <c r="D46" s="110">
        <v>-81.75</v>
      </c>
      <c r="E46" s="11"/>
      <c r="F46" s="98"/>
      <c r="G46" s="103"/>
      <c r="H46" s="13"/>
      <c r="I46" s="1"/>
      <c r="J46" s="1"/>
      <c r="K46" s="1"/>
      <c r="L46" s="1"/>
    </row>
    <row r="47" spans="1:12" ht="12.75">
      <c r="A47" s="3"/>
      <c r="B47" s="1"/>
      <c r="C47" s="126" t="s">
        <v>34</v>
      </c>
      <c r="D47" s="110"/>
      <c r="E47" s="11"/>
      <c r="F47" s="98"/>
      <c r="G47" s="103"/>
      <c r="H47" s="13"/>
      <c r="I47" s="1"/>
      <c r="J47" s="1"/>
      <c r="K47" s="1"/>
      <c r="L47" s="1"/>
    </row>
    <row r="48" spans="1:12" ht="13.5" thickBot="1">
      <c r="A48" s="3"/>
      <c r="B48" s="1"/>
      <c r="C48" s="90" t="s">
        <v>20</v>
      </c>
      <c r="D48" s="91">
        <f>SUM(D42:D47)</f>
        <v>1353.3999999999999</v>
      </c>
      <c r="E48" s="11"/>
      <c r="F48" s="98"/>
      <c r="G48" s="103"/>
      <c r="H48" s="13"/>
      <c r="I48" s="1"/>
      <c r="J48" s="1"/>
      <c r="K48" s="1"/>
      <c r="L48" s="1"/>
    </row>
    <row r="49" spans="1:12" ht="6" customHeight="1">
      <c r="A49" s="3"/>
      <c r="B49" s="1"/>
      <c r="C49" s="37"/>
      <c r="D49" s="40"/>
      <c r="E49" s="11"/>
      <c r="F49" s="98"/>
      <c r="G49" s="103"/>
      <c r="H49" s="13"/>
      <c r="I49" s="1"/>
      <c r="J49" s="1"/>
      <c r="K49" s="1"/>
      <c r="L49" s="1"/>
    </row>
    <row r="50" spans="1:12" ht="12.75">
      <c r="A50" s="3"/>
      <c r="B50" s="2"/>
      <c r="C50" s="37"/>
      <c r="D50" s="40"/>
      <c r="E50" s="11"/>
      <c r="F50" s="98"/>
      <c r="G50" s="103"/>
      <c r="H50" s="13"/>
      <c r="I50" s="1"/>
      <c r="J50" s="1"/>
      <c r="K50" s="1"/>
      <c r="L50" s="1"/>
    </row>
    <row r="51" spans="1:12" ht="12.75">
      <c r="A51" s="3"/>
      <c r="B51" s="2" t="s">
        <v>52</v>
      </c>
      <c r="C51" s="1"/>
      <c r="D51" s="1"/>
      <c r="E51" s="1"/>
      <c r="F51" s="23">
        <v>2361.56</v>
      </c>
      <c r="G51" s="103"/>
      <c r="H51" s="13"/>
      <c r="I51" s="1"/>
      <c r="J51" s="1"/>
      <c r="K51" s="1"/>
      <c r="L51" s="1"/>
    </row>
    <row r="52" spans="1:12" ht="12.75">
      <c r="A52" s="3"/>
      <c r="B52" s="85" t="s">
        <v>24</v>
      </c>
      <c r="C52" s="1"/>
      <c r="D52" s="40">
        <v>2347.86</v>
      </c>
      <c r="E52" s="11"/>
      <c r="F52" s="23"/>
      <c r="G52" s="103"/>
      <c r="H52" s="13"/>
      <c r="I52" s="1"/>
      <c r="J52" s="1"/>
      <c r="K52" s="1"/>
      <c r="L52" s="1"/>
    </row>
    <row r="53" spans="1:12" ht="12.75">
      <c r="A53" s="3"/>
      <c r="B53" s="85" t="s">
        <v>23</v>
      </c>
      <c r="C53" s="1"/>
      <c r="D53" s="40">
        <v>13.7</v>
      </c>
      <c r="E53" s="106"/>
      <c r="F53" s="23"/>
      <c r="G53" s="103"/>
      <c r="H53" s="13"/>
      <c r="I53" s="1"/>
      <c r="J53" s="1"/>
      <c r="K53" s="1"/>
      <c r="L53" s="1"/>
    </row>
    <row r="54" spans="1:12" ht="6" customHeight="1">
      <c r="A54" s="3"/>
      <c r="B54" s="1"/>
      <c r="C54" s="1"/>
      <c r="D54" s="1"/>
      <c r="E54" s="11"/>
      <c r="F54" s="23"/>
      <c r="G54" s="103"/>
      <c r="H54" s="13"/>
      <c r="I54" s="1"/>
      <c r="J54" s="1"/>
      <c r="K54" s="1"/>
      <c r="L54" s="1"/>
    </row>
    <row r="55" spans="1:12" ht="12.75">
      <c r="A55" s="3"/>
      <c r="B55" s="2" t="s">
        <v>49</v>
      </c>
      <c r="C55" s="1"/>
      <c r="D55" s="1"/>
      <c r="E55" s="1"/>
      <c r="F55" s="23">
        <f>74.41</f>
        <v>74.41</v>
      </c>
      <c r="G55" s="103"/>
      <c r="H55" s="13"/>
      <c r="I55" s="1"/>
      <c r="J55" s="1"/>
      <c r="K55" s="1"/>
      <c r="L55" s="1"/>
    </row>
    <row r="56" spans="1:12" ht="12.75">
      <c r="A56" s="3"/>
      <c r="B56" s="2" t="s">
        <v>51</v>
      </c>
      <c r="C56" s="1"/>
      <c r="D56" s="1"/>
      <c r="E56" s="1"/>
      <c r="F56" s="23">
        <f>18.43+120.51</f>
        <v>138.94</v>
      </c>
      <c r="G56" s="103"/>
      <c r="H56" s="13"/>
      <c r="I56" s="1"/>
      <c r="J56" s="1"/>
      <c r="K56" s="1"/>
      <c r="L56" s="1"/>
    </row>
    <row r="57" spans="1:12" ht="12.75">
      <c r="A57" s="3"/>
      <c r="B57" s="2" t="s">
        <v>50</v>
      </c>
      <c r="C57" s="1"/>
      <c r="D57" s="1"/>
      <c r="E57" s="1"/>
      <c r="F57" s="23">
        <v>578.47</v>
      </c>
      <c r="G57" s="103"/>
      <c r="H57" s="13"/>
      <c r="I57" s="1"/>
      <c r="J57" s="1"/>
      <c r="K57" s="1"/>
      <c r="L57" s="1"/>
    </row>
    <row r="58" spans="1:12" ht="12.75">
      <c r="A58" s="3"/>
      <c r="B58" s="85" t="s">
        <v>64</v>
      </c>
      <c r="C58" s="1"/>
      <c r="D58" s="40">
        <f>2475*0.08</f>
        <v>198</v>
      </c>
      <c r="E58" s="11"/>
      <c r="F58" s="23"/>
      <c r="G58" s="103"/>
      <c r="H58" s="13"/>
      <c r="I58" s="1"/>
      <c r="J58" s="1"/>
      <c r="K58" s="1"/>
      <c r="L58" s="1"/>
    </row>
    <row r="59" spans="1:12" ht="12.75">
      <c r="A59" s="3"/>
      <c r="B59" s="85" t="s">
        <v>64</v>
      </c>
      <c r="C59" s="1"/>
      <c r="D59" s="40">
        <f>2475*0.08</f>
        <v>198</v>
      </c>
      <c r="E59" s="11"/>
      <c r="F59" s="23"/>
      <c r="G59" s="103"/>
      <c r="H59" s="13"/>
      <c r="I59" s="1"/>
      <c r="J59" s="1"/>
      <c r="K59" s="1"/>
      <c r="L59" s="1"/>
    </row>
    <row r="60" spans="1:12" ht="12.75">
      <c r="A60" s="3"/>
      <c r="B60" s="85" t="s">
        <v>65</v>
      </c>
      <c r="C60" s="1"/>
      <c r="D60" s="40">
        <f>2280.9*0.08</f>
        <v>182.472</v>
      </c>
      <c r="E60" s="11"/>
      <c r="F60" s="23"/>
      <c r="G60" s="103"/>
      <c r="H60" s="13"/>
      <c r="I60" s="1"/>
      <c r="J60" s="1"/>
      <c r="K60" s="1"/>
      <c r="L60" s="1"/>
    </row>
    <row r="61" spans="1:8" s="1" customFormat="1" ht="12.75">
      <c r="A61" s="3"/>
      <c r="B61" s="93" t="s">
        <v>62</v>
      </c>
      <c r="F61" s="23">
        <f>240+240+240</f>
        <v>720</v>
      </c>
      <c r="G61" s="103"/>
      <c r="H61" s="13"/>
    </row>
    <row r="62" spans="1:12" ht="12.75">
      <c r="A62" s="8"/>
      <c r="B62" s="104" t="s">
        <v>61</v>
      </c>
      <c r="C62" s="9"/>
      <c r="D62" s="9"/>
      <c r="E62" s="9"/>
      <c r="F62" s="116">
        <f>299+299</f>
        <v>598</v>
      </c>
      <c r="G62" s="75"/>
      <c r="H62" s="13"/>
      <c r="I62" s="1"/>
      <c r="J62" s="1"/>
      <c r="K62" s="1"/>
      <c r="L62" s="1"/>
    </row>
    <row r="63" spans="6:12" ht="12.75">
      <c r="F63" s="65"/>
      <c r="G63" s="1"/>
      <c r="H63" s="13"/>
      <c r="I63" s="1"/>
      <c r="J63" s="1"/>
      <c r="K63" s="1"/>
      <c r="L63" s="1"/>
    </row>
    <row r="64" spans="1:12" s="46" customFormat="1" ht="12.75">
      <c r="A64" s="43" t="s">
        <v>9</v>
      </c>
      <c r="B64" s="4"/>
      <c r="C64" s="4"/>
      <c r="D64" s="4"/>
      <c r="E64" s="66"/>
      <c r="F64" s="67">
        <f>SUM(F65:F66)</f>
        <v>1312.18</v>
      </c>
      <c r="G64" s="68">
        <f>F$64/F$9</f>
        <v>0.02808163873262179</v>
      </c>
      <c r="H64" s="13"/>
      <c r="I64" s="2"/>
      <c r="J64" s="2"/>
      <c r="K64" s="2"/>
      <c r="L64" s="2"/>
    </row>
    <row r="65" spans="1:12" ht="12.75">
      <c r="A65" s="69"/>
      <c r="B65" s="70" t="s">
        <v>28</v>
      </c>
      <c r="C65" s="70"/>
      <c r="D65" s="70"/>
      <c r="E65" s="70"/>
      <c r="F65" s="71"/>
      <c r="G65" s="72"/>
      <c r="H65" s="84"/>
      <c r="I65" s="1"/>
      <c r="J65" s="1"/>
      <c r="K65" s="1"/>
      <c r="L65" s="1"/>
    </row>
    <row r="66" spans="1:12" s="46" customFormat="1" ht="12.75">
      <c r="A66" s="131"/>
      <c r="B66" s="114" t="s">
        <v>46</v>
      </c>
      <c r="C66" s="114"/>
      <c r="D66" s="114"/>
      <c r="E66" s="132"/>
      <c r="F66" s="133">
        <f>250+317.96+744.22</f>
        <v>1312.18</v>
      </c>
      <c r="G66" s="134"/>
      <c r="H66" s="2"/>
      <c r="I66" s="2"/>
      <c r="J66" s="76"/>
      <c r="K66" s="2"/>
      <c r="L66" s="2"/>
    </row>
    <row r="67" spans="1:12" ht="15.75" customHeight="1">
      <c r="A67" s="1"/>
      <c r="B67" s="1"/>
      <c r="C67" s="1"/>
      <c r="D67" s="1"/>
      <c r="E67" s="1"/>
      <c r="F67" s="76"/>
      <c r="G67" s="73"/>
      <c r="H67" s="1"/>
      <c r="I67" s="1"/>
      <c r="J67" s="1"/>
      <c r="K67" s="1"/>
      <c r="L67" s="1"/>
    </row>
    <row r="68" spans="1:12" ht="12.75">
      <c r="A68" s="14" t="s">
        <v>10</v>
      </c>
      <c r="B68" s="58"/>
      <c r="C68" s="58"/>
      <c r="D68" s="58"/>
      <c r="E68" s="77"/>
      <c r="F68" s="78">
        <f>SUM(F69:F75)</f>
        <v>27451.930000000004</v>
      </c>
      <c r="G68" s="57">
        <f>F$68/F$9</f>
        <v>0.5874919452919737</v>
      </c>
      <c r="H68" s="1"/>
      <c r="I68" s="1"/>
      <c r="J68" s="1"/>
      <c r="K68" s="1"/>
      <c r="L68" s="1"/>
    </row>
    <row r="69" spans="1:12" ht="12.75">
      <c r="A69" s="69"/>
      <c r="B69" s="70" t="s">
        <v>45</v>
      </c>
      <c r="C69" s="70"/>
      <c r="D69" s="70"/>
      <c r="E69" s="118"/>
      <c r="F69" s="71">
        <f>3321.74+110.18+156.21</f>
        <v>3588.1299999999997</v>
      </c>
      <c r="G69" s="119"/>
      <c r="H69" s="2"/>
      <c r="I69" s="1"/>
      <c r="J69" s="1"/>
      <c r="K69" s="1"/>
      <c r="L69" s="1"/>
    </row>
    <row r="70" spans="1:12" ht="12.75">
      <c r="A70" s="74"/>
      <c r="B70" s="2" t="s">
        <v>48</v>
      </c>
      <c r="C70" s="1"/>
      <c r="D70" s="1"/>
      <c r="E70" s="63"/>
      <c r="F70" s="117">
        <v>21140.59</v>
      </c>
      <c r="G70" s="5"/>
      <c r="H70" s="1"/>
      <c r="I70" s="1"/>
      <c r="J70" s="1"/>
      <c r="K70" s="1"/>
      <c r="L70" s="1"/>
    </row>
    <row r="71" spans="1:12" ht="12.75">
      <c r="A71" s="74"/>
      <c r="B71" s="2" t="s">
        <v>41</v>
      </c>
      <c r="C71" s="1"/>
      <c r="D71" s="1"/>
      <c r="E71" s="63"/>
      <c r="F71" s="117">
        <f>400</f>
        <v>400</v>
      </c>
      <c r="G71" s="5"/>
      <c r="H71" s="1"/>
      <c r="I71" s="1"/>
      <c r="J71" s="1"/>
      <c r="K71" s="1"/>
      <c r="L71" s="1"/>
    </row>
    <row r="72" spans="1:12" ht="12.75">
      <c r="A72" s="74"/>
      <c r="B72" s="2" t="s">
        <v>43</v>
      </c>
      <c r="C72" s="1"/>
      <c r="D72" s="1"/>
      <c r="E72" s="1"/>
      <c r="F72" s="117">
        <f>10+46.52+14+32.41</f>
        <v>102.93</v>
      </c>
      <c r="G72" s="5"/>
      <c r="H72" s="1"/>
      <c r="I72" s="1"/>
      <c r="J72" s="1"/>
      <c r="K72" s="1"/>
      <c r="L72" s="1"/>
    </row>
    <row r="73" spans="1:12" ht="12.75">
      <c r="A73" s="74"/>
      <c r="B73" s="2" t="s">
        <v>44</v>
      </c>
      <c r="C73" s="1"/>
      <c r="D73" s="1"/>
      <c r="E73" s="1"/>
      <c r="F73" s="117">
        <v>59.9</v>
      </c>
      <c r="G73" s="5"/>
      <c r="H73" s="1"/>
      <c r="I73" s="1"/>
      <c r="J73" s="1"/>
      <c r="K73" s="1"/>
      <c r="L73" s="1"/>
    </row>
    <row r="74" spans="1:12" ht="12.75">
      <c r="A74" s="74"/>
      <c r="B74" s="2" t="s">
        <v>55</v>
      </c>
      <c r="C74" s="1"/>
      <c r="D74" s="1"/>
      <c r="E74" s="1"/>
      <c r="F74" s="117">
        <f>1030+1030</f>
        <v>2060</v>
      </c>
      <c r="G74" s="5"/>
      <c r="H74" s="1"/>
      <c r="I74" s="1"/>
      <c r="J74" s="1"/>
      <c r="K74" s="1"/>
      <c r="L74" s="1"/>
    </row>
    <row r="75" spans="1:12" ht="12.75">
      <c r="A75" s="8"/>
      <c r="B75" s="114" t="s">
        <v>42</v>
      </c>
      <c r="C75" s="9"/>
      <c r="D75" s="9"/>
      <c r="E75" s="9"/>
      <c r="F75" s="64">
        <f>100.38</f>
        <v>100.38</v>
      </c>
      <c r="G75" s="10"/>
      <c r="H75" s="24"/>
      <c r="I75" s="1"/>
      <c r="J75" s="1"/>
      <c r="K75" s="1"/>
      <c r="L75" s="1"/>
    </row>
    <row r="76" spans="1:12" ht="15.75" customHeight="1">
      <c r="A76" s="1"/>
      <c r="B76" s="1"/>
      <c r="C76" s="1"/>
      <c r="D76" s="1"/>
      <c r="E76" s="1"/>
      <c r="F76" s="12"/>
      <c r="G76" s="13"/>
      <c r="H76" s="6"/>
      <c r="I76" s="1"/>
      <c r="J76" s="1"/>
      <c r="K76" s="1"/>
      <c r="L76" s="1"/>
    </row>
    <row r="77" spans="1:12" ht="12.75">
      <c r="A77" s="14" t="s">
        <v>11</v>
      </c>
      <c r="B77" s="58"/>
      <c r="C77" s="58"/>
      <c r="D77" s="58"/>
      <c r="E77" s="58"/>
      <c r="F77" s="78">
        <f>SUM(F78:F79)</f>
        <v>2829.6</v>
      </c>
      <c r="G77" s="57">
        <f>F$77/F$9</f>
        <v>0.06055556780154141</v>
      </c>
      <c r="H77" s="1"/>
      <c r="I77" s="1"/>
      <c r="J77" s="1"/>
      <c r="K77" s="1"/>
      <c r="L77" s="1"/>
    </row>
    <row r="78" spans="1:12" ht="12.75">
      <c r="A78" s="62"/>
      <c r="B78" s="70" t="s">
        <v>54</v>
      </c>
      <c r="C78" s="4"/>
      <c r="D78" s="4"/>
      <c r="E78" s="94"/>
      <c r="F78" s="79">
        <v>817.5</v>
      </c>
      <c r="G78" s="80"/>
      <c r="H78" s="81"/>
      <c r="I78" s="113"/>
      <c r="J78" s="1"/>
      <c r="K78" s="1"/>
      <c r="L78" s="1"/>
    </row>
    <row r="79" spans="1:12" s="100" customFormat="1" ht="12.75">
      <c r="A79" s="122"/>
      <c r="B79" s="114" t="s">
        <v>53</v>
      </c>
      <c r="C79" s="123"/>
      <c r="D79" s="123"/>
      <c r="E79" s="124"/>
      <c r="F79" s="64">
        <v>2012.1</v>
      </c>
      <c r="G79" s="125"/>
      <c r="H79" s="81"/>
      <c r="I79" s="121"/>
      <c r="J79" s="121"/>
      <c r="K79" s="121"/>
      <c r="L79" s="121"/>
    </row>
    <row r="80" spans="1:12" ht="15.75" customHeight="1">
      <c r="A80" s="1"/>
      <c r="B80" s="1"/>
      <c r="C80" s="1"/>
      <c r="D80" s="1"/>
      <c r="E80" s="1"/>
      <c r="F80" s="12"/>
      <c r="G80" s="13"/>
      <c r="H80" s="6"/>
      <c r="I80" s="1"/>
      <c r="J80" s="1"/>
      <c r="K80" s="1"/>
      <c r="L80" s="1"/>
    </row>
    <row r="81" spans="1:12" ht="12.75">
      <c r="A81" s="14" t="s">
        <v>12</v>
      </c>
      <c r="B81" s="58"/>
      <c r="C81" s="58"/>
      <c r="D81" s="58"/>
      <c r="E81" s="58"/>
      <c r="F81" s="78">
        <f>SUM(F82:F87)</f>
        <v>1954.8000000000002</v>
      </c>
      <c r="G81" s="57">
        <f>F$81/F$9</f>
        <v>0.04183418996976716</v>
      </c>
      <c r="H81" s="1"/>
      <c r="I81" s="1"/>
      <c r="J81" s="1"/>
      <c r="K81" s="1"/>
      <c r="L81" s="1"/>
    </row>
    <row r="82" spans="1:12" ht="12.75">
      <c r="A82" s="3"/>
      <c r="B82" s="2" t="s">
        <v>56</v>
      </c>
      <c r="C82" s="1"/>
      <c r="D82" s="1"/>
      <c r="E82" s="1"/>
      <c r="F82" s="115">
        <f>18+15.5+15.5+28+18+20+22.5+20+21.3+25.8+28+23+20+30+50+25+16+30+27+25+50+50+21+26+22.7+25+24.96</f>
        <v>698.2600000000001</v>
      </c>
      <c r="G82" s="5"/>
      <c r="H82" s="81"/>
      <c r="I82" s="1"/>
      <c r="J82" s="1"/>
      <c r="K82" s="1"/>
      <c r="L82" s="1"/>
    </row>
    <row r="83" spans="1:12" ht="12.75">
      <c r="A83" s="3"/>
      <c r="B83" s="2" t="s">
        <v>40</v>
      </c>
      <c r="C83" s="1"/>
      <c r="D83" s="1"/>
      <c r="E83" s="1"/>
      <c r="F83" s="115">
        <f>30+10+20+200</f>
        <v>260</v>
      </c>
      <c r="G83" s="5"/>
      <c r="H83" s="81"/>
      <c r="I83" s="1"/>
      <c r="J83" s="1" t="s">
        <v>35</v>
      </c>
      <c r="K83" s="1"/>
      <c r="L83" s="1"/>
    </row>
    <row r="84" spans="1:12" ht="12.75">
      <c r="A84" s="3"/>
      <c r="B84" s="2" t="s">
        <v>59</v>
      </c>
      <c r="C84" s="1"/>
      <c r="D84" s="1"/>
      <c r="E84" s="1"/>
      <c r="F84" s="115">
        <f>80+80+80+80</f>
        <v>320</v>
      </c>
      <c r="G84" s="5"/>
      <c r="H84" s="81"/>
      <c r="I84" s="1"/>
      <c r="J84" s="1"/>
      <c r="K84" s="1"/>
      <c r="L84" s="1"/>
    </row>
    <row r="85" spans="1:12" ht="12.75">
      <c r="A85" s="3"/>
      <c r="B85" s="2" t="s">
        <v>58</v>
      </c>
      <c r="C85" s="1"/>
      <c r="D85" s="1"/>
      <c r="E85" s="1"/>
      <c r="F85" s="115">
        <f>72+140+2.6+2.6+76+74</f>
        <v>367.2</v>
      </c>
      <c r="G85" s="5"/>
      <c r="H85" s="81"/>
      <c r="I85" s="1"/>
      <c r="J85" s="1"/>
      <c r="K85" s="1"/>
      <c r="L85" s="1"/>
    </row>
    <row r="86" spans="1:12" ht="12.75">
      <c r="A86" s="3"/>
      <c r="B86" s="2" t="s">
        <v>57</v>
      </c>
      <c r="C86" s="1"/>
      <c r="D86" s="1"/>
      <c r="E86" s="1"/>
      <c r="F86" s="115">
        <f>100+100</f>
        <v>200</v>
      </c>
      <c r="G86" s="5"/>
      <c r="H86" s="81"/>
      <c r="I86" s="1"/>
      <c r="J86" s="1"/>
      <c r="K86" s="1"/>
      <c r="L86" s="1"/>
    </row>
    <row r="87" spans="1:12" ht="12.75">
      <c r="A87" s="3"/>
      <c r="B87" s="2" t="s">
        <v>47</v>
      </c>
      <c r="C87" s="1"/>
      <c r="D87" s="1"/>
      <c r="E87" s="1"/>
      <c r="F87" s="115">
        <f>14.84+10+44.5+40</f>
        <v>109.34</v>
      </c>
      <c r="G87" s="5"/>
      <c r="H87" s="81"/>
      <c r="I87" s="1"/>
      <c r="J87" s="1"/>
      <c r="K87" s="1"/>
      <c r="L87" s="1"/>
    </row>
    <row r="88" spans="1:12" ht="12.75">
      <c r="A88" s="14" t="s">
        <v>13</v>
      </c>
      <c r="B88" s="4"/>
      <c r="C88" s="58"/>
      <c r="D88" s="58"/>
      <c r="E88" s="58"/>
      <c r="F88" s="78">
        <f>SUM(F89:F90)</f>
        <v>647.18</v>
      </c>
      <c r="G88" s="57">
        <f>F$88/F$9</f>
        <v>0.01385013866617245</v>
      </c>
      <c r="H88" s="1"/>
      <c r="I88" s="1"/>
      <c r="J88" s="1"/>
      <c r="K88" s="1"/>
      <c r="L88" s="1"/>
    </row>
    <row r="89" spans="1:12" ht="12.75">
      <c r="A89" s="3"/>
      <c r="B89" s="4" t="s">
        <v>21</v>
      </c>
      <c r="C89" s="1"/>
      <c r="D89" s="1"/>
      <c r="E89" s="1"/>
      <c r="F89" s="23">
        <v>606.18</v>
      </c>
      <c r="G89" s="5"/>
      <c r="H89" s="6"/>
      <c r="I89" s="1"/>
      <c r="J89" s="1"/>
      <c r="K89" s="1"/>
      <c r="L89" s="1"/>
    </row>
    <row r="90" spans="1:12" ht="12.75">
      <c r="A90" s="8"/>
      <c r="B90" s="112" t="s">
        <v>37</v>
      </c>
      <c r="C90" s="9"/>
      <c r="D90" s="9"/>
      <c r="E90" s="9"/>
      <c r="F90" s="97">
        <f>36+5</f>
        <v>41</v>
      </c>
      <c r="G90" s="10"/>
      <c r="H90" s="6"/>
      <c r="I90" s="1"/>
      <c r="J90" s="1"/>
      <c r="K90" s="1"/>
      <c r="L90" s="1"/>
    </row>
    <row r="91" spans="1:12" ht="15.75" customHeight="1">
      <c r="A91" s="1"/>
      <c r="B91" s="1"/>
      <c r="C91" s="1"/>
      <c r="D91" s="1"/>
      <c r="E91" s="1"/>
      <c r="F91" s="12"/>
      <c r="G91" s="13"/>
      <c r="H91" s="6"/>
      <c r="I91" s="1"/>
      <c r="J91" s="1"/>
      <c r="K91" s="1"/>
      <c r="L91" s="1"/>
    </row>
    <row r="92" spans="1:12" ht="12.75">
      <c r="A92" s="14" t="s">
        <v>36</v>
      </c>
      <c r="B92" s="15"/>
      <c r="C92" s="15"/>
      <c r="D92" s="15"/>
      <c r="E92" s="15"/>
      <c r="F92" s="16"/>
      <c r="G92" s="17">
        <f>F15-F18</f>
        <v>944.9799999999959</v>
      </c>
      <c r="H92" s="6"/>
      <c r="I92" s="1"/>
      <c r="J92" s="1"/>
      <c r="K92" s="1"/>
      <c r="L92" s="1"/>
    </row>
    <row r="93" spans="1:12" ht="15.75" customHeight="1">
      <c r="A93" s="18"/>
      <c r="F93" s="19"/>
      <c r="G93" s="20"/>
      <c r="H93" s="6"/>
      <c r="I93" s="120">
        <f>G94-G92</f>
        <v>4.092726157978177E-12</v>
      </c>
      <c r="J93" s="1"/>
      <c r="K93" s="1"/>
      <c r="L93" s="1"/>
    </row>
    <row r="94" spans="1:12" ht="12.75">
      <c r="A94" s="14"/>
      <c r="B94" s="15" t="s">
        <v>22</v>
      </c>
      <c r="C94" s="15"/>
      <c r="D94" s="15"/>
      <c r="E94" s="15"/>
      <c r="F94" s="16"/>
      <c r="G94" s="35">
        <v>944.98</v>
      </c>
      <c r="H94" s="24"/>
      <c r="I94" s="1"/>
      <c r="J94" s="1"/>
      <c r="K94" s="1"/>
      <c r="L94" s="1"/>
    </row>
    <row r="95" spans="1:12" ht="42.75" customHeight="1">
      <c r="A95" s="21"/>
      <c r="B95" s="21"/>
      <c r="C95" s="21"/>
      <c r="D95" s="21"/>
      <c r="E95" s="21"/>
      <c r="F95" s="21"/>
      <c r="G95" s="22"/>
      <c r="H95" s="1"/>
      <c r="I95" s="1"/>
      <c r="J95" s="1"/>
      <c r="K95" s="1"/>
      <c r="L95" s="1"/>
    </row>
    <row r="96" spans="2:12" ht="12.75">
      <c r="B96" s="139"/>
      <c r="C96" s="139"/>
      <c r="D96" s="82"/>
      <c r="E96" s="139"/>
      <c r="F96" s="139"/>
      <c r="H96" s="1"/>
      <c r="I96" s="1"/>
      <c r="J96" s="1"/>
      <c r="K96" s="1"/>
      <c r="L96" s="1"/>
    </row>
    <row r="97" spans="1:12" ht="12.75">
      <c r="A97" s="83"/>
      <c r="B97" s="136" t="s">
        <v>14</v>
      </c>
      <c r="C97" s="136"/>
      <c r="D97" s="82"/>
      <c r="E97" s="136" t="s">
        <v>26</v>
      </c>
      <c r="F97" s="136"/>
      <c r="H97" s="1"/>
      <c r="I97" s="1"/>
      <c r="J97" s="1"/>
      <c r="K97" s="1"/>
      <c r="L97" s="1"/>
    </row>
    <row r="98" spans="1:12" ht="12.75">
      <c r="A98" s="83"/>
      <c r="B98" s="136" t="s">
        <v>15</v>
      </c>
      <c r="C98" s="136"/>
      <c r="D98" s="82"/>
      <c r="E98" s="136" t="s">
        <v>27</v>
      </c>
      <c r="F98" s="136"/>
      <c r="H98" s="1"/>
      <c r="I98" s="1"/>
      <c r="J98" s="1"/>
      <c r="K98" s="1"/>
      <c r="L98" s="1"/>
    </row>
    <row r="99" spans="1:12" ht="12.75">
      <c r="A99" s="83"/>
      <c r="B99" s="83"/>
      <c r="C99" s="83"/>
      <c r="D99" s="83"/>
      <c r="E99" s="30"/>
      <c r="F99" s="99"/>
      <c r="H99" s="1"/>
      <c r="I99" s="1"/>
      <c r="J99" s="1"/>
      <c r="K99" s="1"/>
      <c r="L99" s="1"/>
    </row>
    <row r="100" spans="1:12" ht="12.75">
      <c r="A100" s="83"/>
      <c r="B100" s="83"/>
      <c r="C100" s="83"/>
      <c r="D100" s="83"/>
      <c r="E100" s="30"/>
      <c r="F100" s="99"/>
      <c r="H100" s="1"/>
      <c r="I100" s="1"/>
      <c r="J100" s="1"/>
      <c r="K100" s="1"/>
      <c r="L100" s="1"/>
    </row>
    <row r="101" spans="1:12" ht="12.75">
      <c r="A101" s="83"/>
      <c r="H101" s="1"/>
      <c r="I101" s="1"/>
      <c r="J101" s="1"/>
      <c r="K101" s="1"/>
      <c r="L101" s="1"/>
    </row>
    <row r="102" spans="1:12" ht="12.75">
      <c r="A102" s="83"/>
      <c r="H102" s="1"/>
      <c r="I102" s="1"/>
      <c r="J102" s="1"/>
      <c r="K102" s="1"/>
      <c r="L102" s="1"/>
    </row>
    <row r="103" spans="1:12" ht="12.75">
      <c r="A103" s="83"/>
      <c r="H103" s="1"/>
      <c r="I103" s="1"/>
      <c r="J103" s="1"/>
      <c r="K103" s="1"/>
      <c r="L103" s="1"/>
    </row>
    <row r="104" spans="1:12" ht="12.75">
      <c r="A104" s="83"/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spans="8:12" ht="12.75">
      <c r="H229" s="1"/>
      <c r="I229" s="1"/>
      <c r="J229" s="1"/>
      <c r="K229" s="1"/>
      <c r="L229" s="1"/>
    </row>
    <row r="230" spans="8:12" ht="12.75">
      <c r="H230" s="1"/>
      <c r="I230" s="1"/>
      <c r="J230" s="1"/>
      <c r="K230" s="1"/>
      <c r="L230" s="1"/>
    </row>
    <row r="231" spans="8:12" ht="12.75">
      <c r="H231" s="1"/>
      <c r="I231" s="1"/>
      <c r="J231" s="1"/>
      <c r="K231" s="1"/>
      <c r="L231" s="1"/>
    </row>
    <row r="232" spans="8:12" ht="12.75">
      <c r="H232" s="1"/>
      <c r="I232" s="1"/>
      <c r="J232" s="1"/>
      <c r="K232" s="1"/>
      <c r="L232" s="1"/>
    </row>
    <row r="233" spans="8:12" ht="12.75">
      <c r="H233" s="1"/>
      <c r="I233" s="1"/>
      <c r="J233" s="1"/>
      <c r="K233" s="1"/>
      <c r="L233" s="1"/>
    </row>
    <row r="234" spans="8:12" ht="12.75">
      <c r="H234" s="1"/>
      <c r="I234" s="1"/>
      <c r="J234" s="1"/>
      <c r="K234" s="1"/>
      <c r="L234" s="1"/>
    </row>
    <row r="235" spans="8:12" ht="12.75">
      <c r="H235" s="1"/>
      <c r="I235" s="1"/>
      <c r="J235" s="1"/>
      <c r="K235" s="1"/>
      <c r="L235" s="1"/>
    </row>
    <row r="236" spans="8:12" ht="12.75">
      <c r="H236" s="1"/>
      <c r="I236" s="1"/>
      <c r="J236" s="1"/>
      <c r="K236" s="1"/>
      <c r="L236" s="1"/>
    </row>
    <row r="237" spans="8:12" ht="12.75">
      <c r="H237" s="1"/>
      <c r="I237" s="1"/>
      <c r="J237" s="1"/>
      <c r="K237" s="1"/>
      <c r="L237" s="1"/>
    </row>
    <row r="238" spans="8:12" ht="12.75">
      <c r="H238" s="1"/>
      <c r="I238" s="1"/>
      <c r="J238" s="1"/>
      <c r="K238" s="1"/>
      <c r="L238" s="1"/>
    </row>
    <row r="239" spans="8:12" ht="12.75">
      <c r="H239" s="1"/>
      <c r="I239" s="1"/>
      <c r="J239" s="1"/>
      <c r="K239" s="1"/>
      <c r="L239" s="1"/>
    </row>
    <row r="240" spans="8:12" ht="12.75">
      <c r="H240" s="1"/>
      <c r="I240" s="1"/>
      <c r="J240" s="1"/>
      <c r="K240" s="1"/>
      <c r="L240" s="1"/>
    </row>
    <row r="241" spans="8:12" ht="12.75">
      <c r="H241" s="1"/>
      <c r="I241" s="1"/>
      <c r="J241" s="1"/>
      <c r="K241" s="1"/>
      <c r="L241" s="1"/>
    </row>
    <row r="242" spans="8:12" ht="12.75">
      <c r="H242" s="1"/>
      <c r="I242" s="1"/>
      <c r="J242" s="1"/>
      <c r="K242" s="1"/>
      <c r="L242" s="1"/>
    </row>
    <row r="243" spans="8:12" ht="12.75">
      <c r="H243" s="1"/>
      <c r="I243" s="1"/>
      <c r="J243" s="1"/>
      <c r="K243" s="1"/>
      <c r="L243" s="1"/>
    </row>
    <row r="244" spans="8:12" ht="12.75">
      <c r="H244" s="1"/>
      <c r="I244" s="1"/>
      <c r="J244" s="1"/>
      <c r="K244" s="1"/>
      <c r="L244" s="1"/>
    </row>
    <row r="245" spans="8:12" ht="12.75">
      <c r="H245" s="1"/>
      <c r="I245" s="1"/>
      <c r="J245" s="1"/>
      <c r="K245" s="1"/>
      <c r="L245" s="1"/>
    </row>
    <row r="246" spans="8:12" ht="12.75">
      <c r="H246" s="1"/>
      <c r="I246" s="1"/>
      <c r="J246" s="1"/>
      <c r="K246" s="1"/>
      <c r="L246" s="1"/>
    </row>
    <row r="247" spans="8:12" ht="12.75">
      <c r="H247" s="1"/>
      <c r="I247" s="1"/>
      <c r="J247" s="1"/>
      <c r="K247" s="1"/>
      <c r="L247" s="1"/>
    </row>
    <row r="248" spans="8:12" ht="12.75">
      <c r="H248" s="1"/>
      <c r="I248" s="1"/>
      <c r="J248" s="1"/>
      <c r="K248" s="1"/>
      <c r="L248" s="1"/>
    </row>
    <row r="249" spans="8:12" ht="12.75">
      <c r="H249" s="1"/>
      <c r="I249" s="1"/>
      <c r="J249" s="1"/>
      <c r="K249" s="1"/>
      <c r="L249" s="1"/>
    </row>
    <row r="250" spans="8:12" ht="12.75">
      <c r="H250" s="1"/>
      <c r="I250" s="1"/>
      <c r="J250" s="1"/>
      <c r="K250" s="1"/>
      <c r="L250" s="1"/>
    </row>
    <row r="251" spans="8:12" ht="12.75">
      <c r="H251" s="1"/>
      <c r="I251" s="1"/>
      <c r="J251" s="1"/>
      <c r="K251" s="1"/>
      <c r="L251" s="1"/>
    </row>
    <row r="252" spans="8:12" ht="12.75">
      <c r="H252" s="1"/>
      <c r="I252" s="1"/>
      <c r="J252" s="1"/>
      <c r="K252" s="1"/>
      <c r="L252" s="1"/>
    </row>
    <row r="253" ht="12.75">
      <c r="H253" s="1"/>
    </row>
  </sheetData>
  <sheetProtection/>
  <mergeCells count="8">
    <mergeCell ref="B98:C98"/>
    <mergeCell ref="E98:F98"/>
    <mergeCell ref="A1:F1"/>
    <mergeCell ref="A3:F3"/>
    <mergeCell ref="B96:C96"/>
    <mergeCell ref="E96:F96"/>
    <mergeCell ref="B97:C97"/>
    <mergeCell ref="E97:F97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Aduneb</cp:lastModifiedBy>
  <cp:lastPrinted>2011-11-09T03:43:23Z</cp:lastPrinted>
  <dcterms:created xsi:type="dcterms:W3CDTF">2006-02-20T12:18:57Z</dcterms:created>
  <dcterms:modified xsi:type="dcterms:W3CDTF">2013-02-04T17:22:52Z</dcterms:modified>
  <cp:category/>
  <cp:version/>
  <cp:contentType/>
  <cp:contentStatus/>
</cp:coreProperties>
</file>