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ULHO 2011" sheetId="1" r:id="rId1"/>
  </sheets>
  <definedNames>
    <definedName name="_xlnm.Print_Area" localSheetId="0">'JULHO 2011'!$A$1:$G$75</definedName>
  </definedNames>
  <calcPr fullCalcOnLoad="1"/>
</workbook>
</file>

<file path=xl/sharedStrings.xml><?xml version="1.0" encoding="utf-8"?>
<sst xmlns="http://schemas.openxmlformats.org/spreadsheetml/2006/main" count="46" uniqueCount="46">
  <si>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</si>
  <si>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</si>
  <si>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</si>
  <si>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</si>
  <si>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</si>
  <si>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</si>
  <si>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</si>
  <si>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</si>
  <si>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</si>
  <si>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</si>
  <si>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</si>
  <si>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</si>
  <si>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</si>
  <si>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</si>
  <si>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</si>
  <si>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</si>
  <si>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</si>
  <si>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</si>
  <si>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</si>
  <si>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</si>
  <si>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</si>
  <si>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DEMONSTRATIVO CONTÁBIL - JULHO / 2011</t>
  </si>
  <si>
    <t>Pgto. rateio do 30º congresso (ch 850362)</t>
  </si>
  <si>
    <t>Pgto. Aquisição de modem para PCs da ADUNEB (ch 850362)</t>
  </si>
  <si>
    <t>Pgto. atividades artísticas dos 51 dias de greve (ch 850363)</t>
  </si>
  <si>
    <t>Pgto. cópias diversas (ch 850363)</t>
  </si>
  <si>
    <t>Pgto. Formatação e Instalação de memória no PC ADUNEB (ch 850362 / 364)</t>
  </si>
  <si>
    <t>Pgto. Conta telefone - OI (8503364)</t>
  </si>
  <si>
    <t>Contribuição associativa</t>
  </si>
  <si>
    <t>Pgto. confecção de faixas, panfletos e cartazes (ch 850364)</t>
  </si>
  <si>
    <t>Pgto de Encargos e salários MÊS 06/11 - empréstimo à conta de MANUTENÇÃO (ch 850361)</t>
  </si>
  <si>
    <t>Pgto de salários MÊS 07/2011 - empréstimo à conta de MANUTENÇÃO (ch 850345)</t>
  </si>
  <si>
    <t>Pgto. passagens para reunião com diretoria / Assembléia Geral (ch 850362 / 363 / 364 / 365 / 345)</t>
  </si>
  <si>
    <t>Pgto. diárias / reunião diretoria / Assembléia Geral (ch 850362 / 363 / 364 / 365 / 345)</t>
  </si>
  <si>
    <t>Pgto. táxi reunião / plantão Diretoria (ch 850362 / 363 / 364 / 365 / 345)</t>
  </si>
  <si>
    <t>Pgto. alimentação /  reunião / plantão Diretoria / greve geral (ch 850362 / 364 / 365 / 345)</t>
  </si>
  <si>
    <t>Aquisição de material de consumo - greve geral (ch 850362 / 363 / 364 / 365 / 345)</t>
  </si>
  <si>
    <t>Pgto. combustivel diretoria - Assembléia Geral (ch 850362 / 363 / 364 / 365 / 345)</t>
  </si>
  <si>
    <t>Despesas Bancárias - mês 07 / 2011</t>
  </si>
  <si>
    <t>SALDO ANTERIOR + RECEITAS - DESPESAS + CH A COMPENSAR ( EM 31 / 07 / 2011 )</t>
  </si>
  <si>
    <t>Pgto. estacionamento aeroporto (ch 850345)</t>
  </si>
  <si>
    <t>Depósito ADUF'S/pagamentos referentes a despesas da greve 2011</t>
  </si>
  <si>
    <t>Contribuição. referente apoio na campanha eleições da APLB  (ch 850364)</t>
  </si>
  <si>
    <t>Pgto. hospedagem diretoria- greve geral (ch 850364)</t>
  </si>
  <si>
    <t>Diretor</t>
  </si>
  <si>
    <t>Francisco Hilder M. Silva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</si>
</sst>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tabSelected="1" zoomScale="90" zoomScaleNormal="90" zoomScalePageLayoutView="0" workbookViewId="0" topLeftCell="A15">
      <selection activeCell="H57" sqref="H57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1" t="s">
        <v>1</v>
      </c>
      <c r="B1" s="101"/>
      <c r="C1" s="101"/>
      <c r="D1" s="101"/>
      <c r="E1" s="101"/>
      <c r="F1" s="101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2" t="s">
        <v>21</v>
      </c>
      <c r="B3" s="102"/>
      <c r="C3" s="102"/>
      <c r="D3" s="102"/>
      <c r="E3" s="102"/>
      <c r="F3" s="102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SUM(F7:F9)</f>
        <v>96795.77</v>
      </c>
      <c r="H6" s="68"/>
    </row>
    <row r="7" spans="1:10" ht="12.75">
      <c r="A7" s="79"/>
      <c r="B7" s="86" t="s">
        <v>11</v>
      </c>
      <c r="C7" s="86"/>
      <c r="D7" s="86"/>
      <c r="E7" s="87"/>
      <c r="F7" s="84">
        <v>21000</v>
      </c>
      <c r="H7" s="68"/>
      <c r="I7" s="3"/>
      <c r="J7" s="3"/>
    </row>
    <row r="8" spans="1:10" ht="12.75">
      <c r="A8" s="51"/>
      <c r="B8" s="30" t="s">
        <v>19</v>
      </c>
      <c r="C8" s="30"/>
      <c r="D8" s="30"/>
      <c r="E8" s="31"/>
      <c r="F8" s="99">
        <v>25795.77</v>
      </c>
      <c r="H8" s="68"/>
      <c r="I8" s="3"/>
      <c r="J8" s="3"/>
    </row>
    <row r="9" spans="1:10" ht="12.75">
      <c r="A9" s="75"/>
      <c r="B9" s="76" t="s">
        <v>14</v>
      </c>
      <c r="C9" s="76"/>
      <c r="D9" s="76"/>
      <c r="E9" s="77"/>
      <c r="F9" s="85">
        <v>50000</v>
      </c>
      <c r="H9" s="68"/>
      <c r="I9" s="3"/>
      <c r="J9" s="3"/>
    </row>
    <row r="10" spans="1:10" ht="13.5" customHeight="1">
      <c r="A10" s="3"/>
      <c r="B10" s="30"/>
      <c r="C10" s="30"/>
      <c r="D10" s="30"/>
      <c r="E10" s="31"/>
      <c r="F10" s="32"/>
      <c r="H10" s="68"/>
      <c r="I10" s="3"/>
      <c r="J10" s="3"/>
    </row>
    <row r="11" spans="1:10" ht="12.75">
      <c r="A11" s="30" t="s">
        <v>3</v>
      </c>
      <c r="B11" s="30"/>
      <c r="C11" s="33"/>
      <c r="D11" s="33"/>
      <c r="E11" s="34"/>
      <c r="F11" s="89">
        <f>SUM(F12:F14)</f>
        <v>27651.45</v>
      </c>
      <c r="G11" s="33"/>
      <c r="H11" s="68"/>
      <c r="I11" s="3"/>
      <c r="J11" s="3"/>
    </row>
    <row r="12" spans="1:10" ht="12.75">
      <c r="A12" s="79"/>
      <c r="B12" s="80" t="s">
        <v>28</v>
      </c>
      <c r="C12" s="2"/>
      <c r="D12" s="2"/>
      <c r="E12" s="90"/>
      <c r="F12" s="92">
        <v>17404.5</v>
      </c>
      <c r="G12" s="33"/>
      <c r="H12" s="69"/>
      <c r="I12" s="3"/>
      <c r="J12" s="3"/>
    </row>
    <row r="13" spans="1:14" ht="12.75">
      <c r="A13" s="51"/>
      <c r="B13" s="55" t="s">
        <v>41</v>
      </c>
      <c r="C13" s="3"/>
      <c r="D13" s="3"/>
      <c r="E13" s="33"/>
      <c r="F13" s="20">
        <v>4000</v>
      </c>
      <c r="G13" s="33"/>
      <c r="H13" s="69"/>
      <c r="I13" s="3"/>
      <c r="J13" s="3"/>
      <c r="N13" s="36"/>
    </row>
    <row r="14" spans="1:14" ht="12.75">
      <c r="A14" s="75"/>
      <c r="B14" s="82" t="s">
        <v>15</v>
      </c>
      <c r="C14" s="7"/>
      <c r="D14" s="7"/>
      <c r="E14" s="91"/>
      <c r="F14" s="57">
        <f>G54-F8+6090</f>
        <v>6246.950000000001</v>
      </c>
      <c r="G14" s="33"/>
      <c r="H14" s="69"/>
      <c r="I14" s="3"/>
      <c r="J14" s="3"/>
      <c r="N14" s="36"/>
    </row>
    <row r="15" spans="1:14" ht="12.75">
      <c r="A15" s="42"/>
      <c r="B15" s="42"/>
      <c r="C15" s="42"/>
      <c r="D15" s="42"/>
      <c r="E15" s="43"/>
      <c r="F15" s="36"/>
      <c r="H15" s="68"/>
      <c r="I15" s="3"/>
      <c r="J15" s="3"/>
      <c r="N15" s="36"/>
    </row>
    <row r="16" spans="1:14" ht="12.75">
      <c r="A16" s="37" t="s">
        <v>4</v>
      </c>
      <c r="B16" s="38"/>
      <c r="C16" s="38"/>
      <c r="D16" s="38"/>
      <c r="E16" s="39"/>
      <c r="F16" s="40">
        <f>+F6+F11</f>
        <v>124447.22</v>
      </c>
      <c r="H16" s="68"/>
      <c r="I16" s="3"/>
      <c r="J16" s="3"/>
      <c r="N16" s="36"/>
    </row>
    <row r="17" spans="1:14" ht="12.75">
      <c r="A17" s="41"/>
      <c r="B17" s="41"/>
      <c r="C17" s="42"/>
      <c r="D17" s="42"/>
      <c r="E17" s="43"/>
      <c r="F17" s="36"/>
      <c r="H17" s="68"/>
      <c r="I17" s="3"/>
      <c r="J17" s="3"/>
      <c r="N17" s="36"/>
    </row>
    <row r="18" spans="1:15" ht="11.25" customHeight="1">
      <c r="A18" s="42"/>
      <c r="B18" s="42"/>
      <c r="C18" s="42"/>
      <c r="D18" s="42"/>
      <c r="E18" s="44"/>
      <c r="F18" s="43"/>
      <c r="G18" s="45" t="s">
        <v>5</v>
      </c>
      <c r="H18" s="68"/>
      <c r="I18" s="3"/>
      <c r="J18" s="3"/>
      <c r="N18" s="97"/>
      <c r="O18" s="98"/>
    </row>
    <row r="19" spans="1:10" ht="15" customHeight="1">
      <c r="A19" s="18" t="s">
        <v>6</v>
      </c>
      <c r="B19" s="46"/>
      <c r="C19" s="46"/>
      <c r="D19" s="46"/>
      <c r="E19" s="46" t="s">
        <v>7</v>
      </c>
      <c r="F19" s="35">
        <f>F20+F46+F33</f>
        <v>41970.96000000001</v>
      </c>
      <c r="G19" s="47">
        <f>F$19/F$11</f>
        <v>1.5178574722121265</v>
      </c>
      <c r="H19" s="70"/>
      <c r="I19" s="3"/>
      <c r="J19" s="3"/>
    </row>
    <row r="20" spans="1:10" ht="15.75" customHeight="1">
      <c r="A20" s="11" t="s">
        <v>16</v>
      </c>
      <c r="B20" s="48"/>
      <c r="C20" s="48"/>
      <c r="D20" s="48"/>
      <c r="E20" s="49"/>
      <c r="F20" s="50">
        <f>SUM(F21:F31)</f>
        <v>14661.11</v>
      </c>
      <c r="G20" s="47">
        <f>F$20/F$11</f>
        <v>0.5302112547443263</v>
      </c>
      <c r="H20" s="68"/>
      <c r="I20" s="3"/>
      <c r="J20" s="3"/>
    </row>
    <row r="21" spans="1:10" ht="6" customHeight="1">
      <c r="A21" s="51"/>
      <c r="B21" s="3"/>
      <c r="C21" s="3"/>
      <c r="D21" s="3"/>
      <c r="E21" s="52"/>
      <c r="F21" s="53"/>
      <c r="G21" s="54"/>
      <c r="H21" s="69"/>
      <c r="I21" s="3"/>
      <c r="J21" s="3"/>
    </row>
    <row r="22" spans="1:10" ht="12.75">
      <c r="A22" s="51"/>
      <c r="B22" s="55" t="s">
        <v>30</v>
      </c>
      <c r="C22" s="3"/>
      <c r="D22" s="3"/>
      <c r="E22" s="52"/>
      <c r="F22" s="53">
        <f>8025</f>
        <v>8025</v>
      </c>
      <c r="G22" s="54"/>
      <c r="H22" s="69"/>
      <c r="I22" s="3"/>
      <c r="J22" s="3"/>
    </row>
    <row r="23" spans="1:10" ht="12.75">
      <c r="A23" s="51"/>
      <c r="B23" s="55" t="s">
        <v>31</v>
      </c>
      <c r="C23" s="3"/>
      <c r="D23" s="3"/>
      <c r="E23" s="52"/>
      <c r="F23" s="53">
        <f>950.34+240+1218.23+299+240+1249.88+299+240</f>
        <v>4736.450000000001</v>
      </c>
      <c r="G23" s="54"/>
      <c r="H23" s="69"/>
      <c r="I23" s="3"/>
      <c r="J23" s="3"/>
    </row>
    <row r="24" spans="1:10" ht="12.75">
      <c r="A24" s="51"/>
      <c r="B24" s="55" t="s">
        <v>25</v>
      </c>
      <c r="C24" s="3"/>
      <c r="D24" s="3"/>
      <c r="E24" s="52"/>
      <c r="F24" s="53">
        <f>6.95</f>
        <v>6.95</v>
      </c>
      <c r="G24" s="54"/>
      <c r="H24" s="69"/>
      <c r="I24" s="55"/>
      <c r="J24" s="3"/>
    </row>
    <row r="25" spans="1:10" ht="12.75">
      <c r="A25" s="51"/>
      <c r="B25" s="55" t="s">
        <v>36</v>
      </c>
      <c r="C25" s="3"/>
      <c r="D25" s="3"/>
      <c r="E25" s="52"/>
      <c r="F25" s="53">
        <f>42.71+33.23+100+20+45+11.07+28+38+279.81+40.5+18.05+38.72+151.62+6</f>
        <v>852.7099999999999</v>
      </c>
      <c r="G25" s="54"/>
      <c r="H25" s="69"/>
      <c r="I25" s="55"/>
      <c r="J25" s="3"/>
    </row>
    <row r="26" spans="1:10" ht="12.75">
      <c r="A26" s="51"/>
      <c r="B26" s="55" t="s">
        <v>27</v>
      </c>
      <c r="C26" s="3"/>
      <c r="D26" s="3"/>
      <c r="E26" s="52"/>
      <c r="F26" s="96">
        <f>250</f>
        <v>250</v>
      </c>
      <c r="G26" s="54"/>
      <c r="H26" s="69"/>
      <c r="I26" s="55"/>
      <c r="J26" s="3"/>
    </row>
    <row r="27" spans="1:10" ht="12.75">
      <c r="A27" s="51"/>
      <c r="B27" s="55" t="s">
        <v>40</v>
      </c>
      <c r="C27" s="3"/>
      <c r="D27" s="3"/>
      <c r="E27" s="52"/>
      <c r="F27" s="96">
        <v>90</v>
      </c>
      <c r="G27" s="54"/>
      <c r="H27" s="69"/>
      <c r="I27" s="55"/>
      <c r="J27" s="3"/>
    </row>
    <row r="28" spans="1:10" ht="12.75">
      <c r="A28" s="51"/>
      <c r="B28" s="55" t="s">
        <v>23</v>
      </c>
      <c r="C28" s="3"/>
      <c r="D28" s="3"/>
      <c r="E28" s="52"/>
      <c r="F28" s="96">
        <f>120</f>
        <v>120</v>
      </c>
      <c r="G28" s="54"/>
      <c r="H28" s="69"/>
      <c r="I28" s="55"/>
      <c r="J28" s="3"/>
    </row>
    <row r="29" spans="1:10" ht="12.75">
      <c r="A29" s="51"/>
      <c r="B29" s="55" t="s">
        <v>26</v>
      </c>
      <c r="C29" s="3"/>
      <c r="D29" s="3"/>
      <c r="E29" s="52"/>
      <c r="F29" s="96">
        <f>50+50</f>
        <v>100</v>
      </c>
      <c r="G29" s="54"/>
      <c r="H29" s="69"/>
      <c r="I29" s="55"/>
      <c r="J29" s="3"/>
    </row>
    <row r="30" spans="1:10" ht="12.75">
      <c r="A30" s="51"/>
      <c r="B30" s="55" t="s">
        <v>29</v>
      </c>
      <c r="C30" s="3"/>
      <c r="D30" s="3"/>
      <c r="E30" s="52"/>
      <c r="F30" s="78">
        <f>480</f>
        <v>480</v>
      </c>
      <c r="G30" s="54"/>
      <c r="H30" s="69"/>
      <c r="I30" s="95"/>
      <c r="J30" s="3"/>
    </row>
    <row r="31" spans="1:10" ht="5.25" customHeight="1">
      <c r="A31" s="6"/>
      <c r="B31" s="93"/>
      <c r="C31" s="7"/>
      <c r="D31" s="7"/>
      <c r="E31" s="56"/>
      <c r="F31" s="57"/>
      <c r="G31" s="8"/>
      <c r="H31" s="71"/>
      <c r="I31" s="3"/>
      <c r="J31" s="3"/>
    </row>
    <row r="32" spans="6:9" s="3" customFormat="1" ht="12.75">
      <c r="F32" s="9"/>
      <c r="G32" s="10"/>
      <c r="H32" s="71"/>
      <c r="I32" s="95"/>
    </row>
    <row r="33" spans="1:10" ht="15.75" customHeight="1">
      <c r="A33" s="11" t="s">
        <v>17</v>
      </c>
      <c r="B33" s="48"/>
      <c r="C33" s="48"/>
      <c r="D33" s="48"/>
      <c r="E33" s="48"/>
      <c r="F33" s="50">
        <f>SUM(F34:F44)</f>
        <v>29025.950000000004</v>
      </c>
      <c r="G33" s="58">
        <f>F$33/F$11</f>
        <v>1.0497080623258457</v>
      </c>
      <c r="H33" s="68"/>
      <c r="I33" s="95"/>
      <c r="J33" s="3"/>
    </row>
    <row r="34" spans="1:8" s="3" customFormat="1" ht="3.75" customHeight="1">
      <c r="A34" s="59"/>
      <c r="B34" s="2"/>
      <c r="C34" s="2"/>
      <c r="D34" s="2"/>
      <c r="E34" s="60"/>
      <c r="F34" s="61"/>
      <c r="G34" s="62"/>
      <c r="H34" s="71"/>
    </row>
    <row r="35" spans="1:9" s="3" customFormat="1" ht="12.75" customHeight="1">
      <c r="A35" s="1"/>
      <c r="B35" s="55" t="s">
        <v>34</v>
      </c>
      <c r="E35" s="52"/>
      <c r="F35" s="78">
        <f>30+25+25+24.68+20.25+17+18.45+25+20+18+21+18+20+15+20+17.25+39+30+25+15.15+25.5+25+52.5+35+19.59+20+240+49.35+28+45+18+25+12+15+15.4+35+25+18+28+28+20+20+15+17+20+19+19+26.8+15+20+20+25+25+20+20.55+18+24.45+25+25+23+23+20+20+38+20.5+20+20.25+15.45+100+23+16+18+18+25+20+10.35+8.85+20+20+9+20+24.45+25+19+20+20+18+19+20+19+17+20+24.5</f>
        <v>2352.2699999999995</v>
      </c>
      <c r="G35" s="4"/>
      <c r="H35" s="71"/>
      <c r="I35" s="95"/>
    </row>
    <row r="36" spans="1:9" s="3" customFormat="1" ht="12.75" customHeight="1">
      <c r="A36" s="1"/>
      <c r="B36" s="55" t="s">
        <v>22</v>
      </c>
      <c r="E36" s="52"/>
      <c r="F36" s="78">
        <v>2629.97</v>
      </c>
      <c r="G36" s="4"/>
      <c r="H36" s="71"/>
      <c r="I36" s="95"/>
    </row>
    <row r="37" spans="1:9" s="3" customFormat="1" ht="12.75" customHeight="1">
      <c r="A37" s="1"/>
      <c r="B37" s="55" t="s">
        <v>42</v>
      </c>
      <c r="E37" s="52"/>
      <c r="F37" s="78">
        <f>500</f>
        <v>500</v>
      </c>
      <c r="G37" s="4"/>
      <c r="H37" s="71"/>
      <c r="I37" s="95"/>
    </row>
    <row r="38" spans="1:9" s="3" customFormat="1" ht="12.75" customHeight="1">
      <c r="A38" s="1"/>
      <c r="B38" s="55" t="s">
        <v>24</v>
      </c>
      <c r="E38" s="52"/>
      <c r="F38" s="78">
        <f>100</f>
        <v>100</v>
      </c>
      <c r="G38" s="4"/>
      <c r="H38" s="71"/>
      <c r="I38" s="95"/>
    </row>
    <row r="39" spans="1:9" s="3" customFormat="1" ht="12.75" customHeight="1">
      <c r="A39" s="1"/>
      <c r="B39" s="55" t="s">
        <v>35</v>
      </c>
      <c r="E39" s="52"/>
      <c r="F39" s="78">
        <f>14.73+59+1520.7+10+558+16.19+31+24.65+55+15+15+60+8+20.3+12.55+31.74+19+10.15+9.76+8.91+18.64</f>
        <v>2518.3200000000006</v>
      </c>
      <c r="G39" s="4"/>
      <c r="H39" s="71"/>
      <c r="I39" s="95"/>
    </row>
    <row r="40" spans="1:9" s="3" customFormat="1" ht="12.75" customHeight="1">
      <c r="A40" s="1"/>
      <c r="B40" s="55" t="s">
        <v>32</v>
      </c>
      <c r="E40" s="52"/>
      <c r="F40" s="78">
        <f>24.41+24.5+73.96+168.19+15.89+0.96+74+30+251+251+22+21.08+70+2730.64+3047.46+986.08+3449.78+152.55+110.76+271+24.5+24.28+252+35+168.19+73.96+15.89+0.96+76.04+26.23+27+126.21+76.04+133.43+21.08+70+142+0.96+76.04+69+0.93+522+100+49+166.24+252+49+24.41+76+21.08+632.82+76+21.08+0.96+270.7+178.54+270.64+76.04+2.6+3.1+2.6+5.9+2.6+2.6+2.6</f>
        <v>16023.510000000002</v>
      </c>
      <c r="G40" s="4"/>
      <c r="H40" s="71"/>
      <c r="I40" s="95"/>
    </row>
    <row r="41" spans="1:9" s="3" customFormat="1" ht="12.75">
      <c r="A41" s="1"/>
      <c r="B41" s="55" t="s">
        <v>33</v>
      </c>
      <c r="E41" s="52"/>
      <c r="F41" s="63">
        <f>80+80+80+80+160+80+160+80+600+80+80+600+80+80+80+80+160+80+80+80+80+240+80+80+80+80+80+80+240+80</f>
        <v>4000</v>
      </c>
      <c r="G41" s="4"/>
      <c r="H41" s="71"/>
      <c r="I41" s="95"/>
    </row>
    <row r="42" spans="1:9" s="3" customFormat="1" ht="12.75">
      <c r="A42" s="1"/>
      <c r="B42" s="55" t="s">
        <v>43</v>
      </c>
      <c r="E42" s="52"/>
      <c r="F42" s="63">
        <f>90</f>
        <v>90</v>
      </c>
      <c r="G42" s="4"/>
      <c r="H42" s="71"/>
      <c r="I42" s="95"/>
    </row>
    <row r="43" spans="1:8" s="3" customFormat="1" ht="12.75">
      <c r="A43" s="1"/>
      <c r="B43" s="55" t="s">
        <v>37</v>
      </c>
      <c r="E43" s="52"/>
      <c r="F43" s="63">
        <f>50+100+40.82+100+60+100+50+110.05+101.01+100</f>
        <v>811.88</v>
      </c>
      <c r="G43" s="4"/>
      <c r="H43" s="71"/>
    </row>
    <row r="44" spans="1:8" s="3" customFormat="1" ht="4.5" customHeight="1">
      <c r="A44" s="6"/>
      <c r="B44" s="7"/>
      <c r="C44" s="7"/>
      <c r="D44" s="7"/>
      <c r="E44" s="56"/>
      <c r="F44" s="64"/>
      <c r="G44" s="8"/>
      <c r="H44" s="71"/>
    </row>
    <row r="45" spans="6:8" s="3" customFormat="1" ht="12.75">
      <c r="F45" s="9"/>
      <c r="G45" s="10"/>
      <c r="H45" s="71"/>
    </row>
    <row r="46" spans="1:10" ht="15.75" customHeight="1">
      <c r="A46" s="11" t="s">
        <v>18</v>
      </c>
      <c r="B46" s="2"/>
      <c r="C46" s="48"/>
      <c r="D46" s="48"/>
      <c r="E46" s="48"/>
      <c r="F46" s="50">
        <f>SUM(F47:F49)</f>
        <v>-1716.1</v>
      </c>
      <c r="G46" s="47">
        <f>F$46/F$11</f>
        <v>-0.06206184485804542</v>
      </c>
      <c r="H46" s="68"/>
      <c r="I46" s="3"/>
      <c r="J46" s="3"/>
    </row>
    <row r="47" spans="1:10" ht="3" customHeight="1">
      <c r="A47" s="1"/>
      <c r="B47" s="2"/>
      <c r="C47" s="3"/>
      <c r="D47" s="3"/>
      <c r="E47" s="3"/>
      <c r="F47" s="20"/>
      <c r="G47" s="4"/>
      <c r="H47" s="71"/>
      <c r="I47" s="3"/>
      <c r="J47" s="3"/>
    </row>
    <row r="48" spans="1:10" ht="13.5" customHeight="1">
      <c r="A48" s="1"/>
      <c r="B48" s="3" t="s">
        <v>10</v>
      </c>
      <c r="C48" s="3"/>
      <c r="D48" s="3"/>
      <c r="E48" s="3"/>
      <c r="F48" s="20">
        <v>-1718.1</v>
      </c>
      <c r="G48" s="4"/>
      <c r="H48" s="71"/>
      <c r="I48" s="3"/>
      <c r="J48" s="3"/>
    </row>
    <row r="49" spans="1:10" ht="12.75">
      <c r="A49" s="6"/>
      <c r="B49" s="93" t="s">
        <v>38</v>
      </c>
      <c r="C49" s="7"/>
      <c r="D49" s="7"/>
      <c r="E49" s="7"/>
      <c r="F49" s="21">
        <v>2</v>
      </c>
      <c r="G49" s="8"/>
      <c r="H49" s="71"/>
      <c r="I49" s="3"/>
      <c r="J49" s="3"/>
    </row>
    <row r="50" spans="1:10" ht="12.75">
      <c r="A50" s="3"/>
      <c r="B50" s="3"/>
      <c r="C50" s="3"/>
      <c r="D50" s="3"/>
      <c r="E50" s="3"/>
      <c r="F50" s="9"/>
      <c r="G50" s="10"/>
      <c r="H50" s="71"/>
      <c r="I50" s="3"/>
      <c r="J50" s="3"/>
    </row>
    <row r="51" spans="1:12" ht="15.75" customHeight="1">
      <c r="A51" s="11" t="s">
        <v>39</v>
      </c>
      <c r="B51" s="12"/>
      <c r="C51" s="12"/>
      <c r="D51" s="12"/>
      <c r="E51" s="12"/>
      <c r="F51" s="13"/>
      <c r="G51" s="14">
        <f>F16-F19</f>
        <v>82476.26</v>
      </c>
      <c r="H51" s="71"/>
      <c r="I51" s="3"/>
      <c r="J51" s="3"/>
      <c r="L51" s="98"/>
    </row>
    <row r="52" spans="1:10" ht="9" customHeight="1">
      <c r="A52" s="15"/>
      <c r="F52" s="16"/>
      <c r="G52" s="17"/>
      <c r="H52" s="71"/>
      <c r="I52" s="3"/>
      <c r="J52" s="3"/>
    </row>
    <row r="53" spans="1:12" ht="12.75">
      <c r="A53" s="79"/>
      <c r="B53" s="80" t="s">
        <v>12</v>
      </c>
      <c r="C53" s="80"/>
      <c r="D53" s="80"/>
      <c r="E53" s="80"/>
      <c r="F53" s="81"/>
      <c r="G53" s="84">
        <v>433.54</v>
      </c>
      <c r="H53" s="68"/>
      <c r="I53" s="3"/>
      <c r="J53" s="94"/>
      <c r="L53" s="98"/>
    </row>
    <row r="54" spans="1:10" ht="12.75">
      <c r="A54" s="51"/>
      <c r="B54" s="55" t="s">
        <v>20</v>
      </c>
      <c r="C54" s="55"/>
      <c r="D54" s="55"/>
      <c r="E54" s="55"/>
      <c r="F54" s="9"/>
      <c r="G54" s="99">
        <v>25952.72</v>
      </c>
      <c r="H54" s="68"/>
      <c r="I54" s="3"/>
      <c r="J54" s="94"/>
    </row>
    <row r="55" spans="1:10" ht="12.75">
      <c r="A55" s="75"/>
      <c r="B55" s="82" t="s">
        <v>13</v>
      </c>
      <c r="C55" s="82"/>
      <c r="D55" s="82"/>
      <c r="E55" s="82"/>
      <c r="F55" s="83"/>
      <c r="G55" s="85">
        <v>56090</v>
      </c>
      <c r="H55" s="68"/>
      <c r="I55" s="3"/>
      <c r="J55" s="94"/>
    </row>
    <row r="56" spans="1:10" ht="27" customHeight="1">
      <c r="A56" s="18"/>
      <c r="B56" s="18"/>
      <c r="C56" s="18"/>
      <c r="D56" s="18"/>
      <c r="E56" s="18"/>
      <c r="F56" s="18"/>
      <c r="G56" s="19"/>
      <c r="H56" s="68"/>
      <c r="I56" s="3"/>
      <c r="J56" s="3"/>
    </row>
    <row r="57" spans="2:10" ht="43.5" customHeight="1">
      <c r="B57" s="103"/>
      <c r="C57" s="103"/>
      <c r="D57" s="65"/>
      <c r="E57" s="105" t="s">
        <v>45</v>
      </c>
      <c r="F57" s="103"/>
      <c r="H57" s="68"/>
      <c r="I57" s="3"/>
      <c r="J57" s="3"/>
    </row>
    <row r="58" spans="1:10" ht="12.75">
      <c r="A58" s="66"/>
      <c r="B58" s="100" t="s">
        <v>8</v>
      </c>
      <c r="C58" s="100"/>
      <c r="D58" s="65"/>
      <c r="E58" s="104"/>
      <c r="F58" s="100"/>
      <c r="H58" s="68"/>
      <c r="I58" s="3"/>
      <c r="J58" s="3"/>
    </row>
    <row r="59" spans="1:10" ht="12.75">
      <c r="A59" s="66"/>
      <c r="B59" s="100" t="s">
        <v>9</v>
      </c>
      <c r="C59" s="100"/>
      <c r="D59" s="65"/>
      <c r="E59" s="104" t="s">
        <v>44</v>
      </c>
      <c r="F59" s="100"/>
      <c r="H59" s="68"/>
      <c r="I59" s="3"/>
      <c r="J59" s="3"/>
    </row>
    <row r="60" spans="1:10" ht="12.75">
      <c r="A60" s="66"/>
      <c r="B60" s="66"/>
      <c r="C60" s="66"/>
      <c r="D60" s="66"/>
      <c r="E60" s="26"/>
      <c r="F60" s="26"/>
      <c r="H60" s="68"/>
      <c r="I60" s="3"/>
      <c r="J60" s="3"/>
    </row>
    <row r="61" spans="1:10" ht="12.75">
      <c r="A61" s="66"/>
      <c r="B61" s="66"/>
      <c r="C61" s="66"/>
      <c r="D61" s="66"/>
      <c r="E61" s="26"/>
      <c r="F61" s="26"/>
      <c r="H61" s="68"/>
      <c r="I61" s="3"/>
      <c r="J61" s="3"/>
    </row>
    <row r="62" spans="1:10" ht="12.75">
      <c r="A62" s="66"/>
      <c r="H62" s="68"/>
      <c r="I62" s="3"/>
      <c r="J62" s="3"/>
    </row>
    <row r="63" spans="1:10" ht="12.75">
      <c r="A63" s="66"/>
      <c r="H63" s="68"/>
      <c r="I63" s="3"/>
      <c r="J63" s="3"/>
    </row>
    <row r="64" spans="1:10" ht="12.75">
      <c r="A64" s="66"/>
      <c r="H64" s="68"/>
      <c r="I64" s="3"/>
      <c r="J64" s="3"/>
    </row>
    <row r="65" spans="1:10" ht="12.75">
      <c r="A65" s="66"/>
      <c r="H65" s="68"/>
      <c r="I65" s="3"/>
      <c r="J65" s="3"/>
    </row>
    <row r="66" spans="8:10" ht="12.75">
      <c r="H66" s="68"/>
      <c r="I66" s="3"/>
      <c r="J66" s="3"/>
    </row>
    <row r="67" spans="8:10" ht="12.75">
      <c r="H67" s="68"/>
      <c r="I67" s="3"/>
      <c r="J67" s="3"/>
    </row>
    <row r="68" spans="8:10" ht="12.75">
      <c r="H68" s="68"/>
      <c r="I68" s="3"/>
      <c r="J68" s="3"/>
    </row>
    <row r="69" spans="8:10" ht="12.75">
      <c r="H69" s="68"/>
      <c r="I69" s="3"/>
      <c r="J69" s="3"/>
    </row>
    <row r="70" spans="8:10" ht="12.75"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  <row r="208" spans="8:10" ht="12.75">
      <c r="H208" s="68"/>
      <c r="I208" s="3"/>
      <c r="J208" s="3"/>
    </row>
    <row r="209" spans="8:10" ht="12.75">
      <c r="H209" s="68"/>
      <c r="I209" s="3"/>
      <c r="J209" s="3"/>
    </row>
    <row r="210" spans="8:10" ht="12.75">
      <c r="H210" s="68"/>
      <c r="I210" s="3"/>
      <c r="J210" s="3"/>
    </row>
    <row r="211" spans="8:10" ht="12.75">
      <c r="H211" s="68"/>
      <c r="I211" s="3"/>
      <c r="J211" s="3"/>
    </row>
    <row r="212" spans="8:10" ht="12.75">
      <c r="H212" s="68"/>
      <c r="I212" s="3"/>
      <c r="J212" s="3"/>
    </row>
    <row r="213" spans="8:10" ht="12.75">
      <c r="H213" s="68"/>
      <c r="I213" s="3"/>
      <c r="J213" s="3"/>
    </row>
    <row r="214" spans="8:10" ht="12.75">
      <c r="H214" s="68"/>
      <c r="I214" s="3"/>
      <c r="J214" s="3"/>
    </row>
  </sheetData>
  <sheetProtection/>
  <mergeCells count="8">
    <mergeCell ref="B58:C58"/>
    <mergeCell ref="E58:F58"/>
    <mergeCell ref="B59:C59"/>
    <mergeCell ref="E59:F59"/>
    <mergeCell ref="A1:F1"/>
    <mergeCell ref="A3:F3"/>
    <mergeCell ref="B57:C57"/>
    <mergeCell ref="E57:F57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</cp:lastModifiedBy>
  <cp:lastPrinted>2011-11-09T03:44:27Z</cp:lastPrinted>
  <dcterms:created xsi:type="dcterms:W3CDTF">2006-10-01T22:06:14Z</dcterms:created>
  <dcterms:modified xsi:type="dcterms:W3CDTF">2013-02-04T17:12:22Z</dcterms:modified>
  <cp:category/>
  <cp:version/>
  <cp:contentType/>
  <cp:contentStatus/>
</cp:coreProperties>
</file>