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BRIL 2011" sheetId="1" r:id="rId1"/>
  </sheets>
  <definedNames>
    <definedName name="_xlnm.Print_Area" localSheetId="0">'ABRIL 2011'!$A$1:$G$99</definedName>
  </definedNames>
  <calcPr fullCalcOnLoad="1"/>
</workbook>
</file>

<file path=xl/sharedStrings.xml><?xml version="1.0" encoding="utf-8"?>
<sst xmlns="http://schemas.openxmlformats.org/spreadsheetml/2006/main" count="83" uniqueCount="65">
  <si>
    <t>SALDO ANTERIOR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</si>
  <si>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</si>
  <si>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</si>
  <si>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</si>
  <si>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</si>
  <si>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</si>
  <si>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</si>
  <si>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</si>
  <si>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</si>
  <si>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</si>
  <si>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</si>
  <si>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</si>
  <si>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</si>
  <si>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</si>
  <si>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</si>
  <si>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</si>
  <si>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</si>
  <si>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</si>
  <si>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</si>
  <si>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</si>
  <si>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</si>
  <si>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</si>
  <si>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</si>
  <si>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</si>
  <si>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</si>
  <si>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</si>
  <si>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</si>
  <si>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</si>
  <si>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</si>
  <si>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</si>
  <si>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DEMONSTRATIVO CONTÁBIL - ABRIL / 2011</t>
  </si>
  <si>
    <t>Despesas Bancárias - mês 04 / 2011</t>
  </si>
  <si>
    <t>Pgto. Assessoria jurídica - março / 2011 (ch 850510)</t>
  </si>
  <si>
    <t>Pgto. FGTS competência 03/2011 (ch 850512)</t>
  </si>
  <si>
    <t>Pgto. INSS competência 03/2011 (ch 850512)</t>
  </si>
  <si>
    <t>Aquisição de aparelho celular para administração (ch 850512)</t>
  </si>
  <si>
    <t>Aquisição de carregador para máquina fotográfica da ADUNEB (ch 850512)</t>
  </si>
  <si>
    <t>Pgto. confecção de carta à comunidade (ch 850512)</t>
  </si>
  <si>
    <t>Pgto. Assessoria Contábil - fevereiro / 2011 (ch 850511)</t>
  </si>
  <si>
    <t>Pgto. transporte de professores para ato público no Campo Grande (ch 850513)</t>
  </si>
  <si>
    <t>Pgto. locação carro de som para ato público (ch 850512 / 513)</t>
  </si>
  <si>
    <t>Aquisição de material de escritório (ch 850512 / 514)</t>
  </si>
  <si>
    <t>Pgto. despesas com táxi  / plantão diretoria (850512 / 513 / 514)</t>
  </si>
  <si>
    <t>Pgto. poetas da praça em ato público (ch 850514)</t>
  </si>
  <si>
    <t>Pgto.anuncio em rádio (ch 850514)</t>
  </si>
  <si>
    <t>Pgto. Oi Telemar / Embratel (ch 850512 / 513 / 514)</t>
  </si>
  <si>
    <t>Pgto. hospedagem - greve geral dos docentes (ch 850513 / 514)</t>
  </si>
  <si>
    <t>Pgto. salários 04/2011 (ch 850515)</t>
  </si>
  <si>
    <t>IRRF</t>
  </si>
  <si>
    <t>SALDO ANTERIOR + RECEITAS - DESPESAS ( EM 30 / 04 / 2011 )</t>
  </si>
  <si>
    <t>Pgto. combustível / plantão diretoria / greve geral (ch 850512 / 513 / 514)</t>
  </si>
  <si>
    <t>Pgto. despesas com alimentação / plantão diretoria / greve geral (ch 850512 / 513 / 514)</t>
  </si>
  <si>
    <t>Pgto. criação peças gráficas para VII Encontro Nacional do Setor das IEES/IMES (850514)</t>
  </si>
  <si>
    <t xml:space="preserve">FUNCIONÁRIO </t>
  </si>
  <si>
    <t>FGTS depositado funcionário</t>
  </si>
  <si>
    <t>Pgto. Auxilio Alimentação (ch 850515) - funcionário</t>
  </si>
  <si>
    <t xml:space="preserve">Pgto. Auxilio Transporte (850515) - funcionário </t>
  </si>
  <si>
    <r>
      <t xml:space="preserve">CONTA DE MANUTENÇÃO - </t>
    </r>
    <r>
      <rPr>
        <b/>
        <i/>
        <sz val="14"/>
        <color indexed="60"/>
        <rFont val="Arial"/>
        <family val="2"/>
      </rPr>
      <t>(Greve)</t>
    </r>
  </si>
  <si>
    <t xml:space="preserve">Pgto. cópias diversas (ch 850514)para  divulgação de materiais </t>
  </si>
  <si>
    <t>Aquisição de material de consumo (ch 850512 / 850513 / 514 / 515 reuniões e assembléias</t>
  </si>
  <si>
    <t xml:space="preserve">Pgto. A Tarde On Line (ch 850512 / 514 515) </t>
  </si>
  <si>
    <t>Pgto. confecção de faixas (ch 850512 / 513 / 514) atos  e assembléias</t>
  </si>
  <si>
    <t>Pgto. serviço de apoio (pessoal) na greve geral (ch 850512 / 514)</t>
  </si>
  <si>
    <t>Pgto. Diárias/passagens  / reunião Diretoria e  assembléias(ch 850512 / 513)</t>
  </si>
  <si>
    <t>Pgto. passagens / ato público / greve geral (base)  (ch 850512 / 513)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</si>
</sst>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71" fontId="0" fillId="0" borderId="22" xfId="53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53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22" xfId="53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71" fontId="0" fillId="0" borderId="15" xfId="53" applyFont="1" applyFill="1" applyBorder="1" applyAlignment="1">
      <alignment/>
    </xf>
    <xf numFmtId="171" fontId="0" fillId="0" borderId="12" xfId="53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2" xfId="53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tabSelected="1" zoomScalePageLayoutView="0" workbookViewId="0" topLeftCell="A1">
      <selection activeCell="B86" sqref="B86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100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9" t="s">
        <v>1</v>
      </c>
      <c r="B1" s="129"/>
      <c r="C1" s="129"/>
      <c r="D1" s="129"/>
      <c r="E1" s="129"/>
      <c r="F1" s="129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0" t="s">
        <v>30</v>
      </c>
      <c r="B3" s="130"/>
      <c r="C3" s="130"/>
      <c r="D3" s="130"/>
      <c r="E3" s="130"/>
      <c r="F3" s="130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9" t="s">
        <v>57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14570.86</v>
      </c>
      <c r="H6" s="1"/>
    </row>
    <row r="7" spans="1:12" ht="12.75">
      <c r="A7" s="108"/>
      <c r="B7" s="15" t="s">
        <v>24</v>
      </c>
      <c r="C7" s="15"/>
      <c r="D7" s="15"/>
      <c r="E7" s="34"/>
      <c r="F7" s="35">
        <v>14570.86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2</v>
      </c>
      <c r="B9" s="37"/>
      <c r="C9" s="40"/>
      <c r="D9" s="40"/>
      <c r="E9" s="41"/>
      <c r="F9" s="94">
        <f>SUM(F10:F10)</f>
        <v>38281.15</v>
      </c>
      <c r="G9" s="40"/>
      <c r="H9" s="1"/>
      <c r="I9" s="1"/>
      <c r="J9" s="1"/>
      <c r="K9" s="1"/>
      <c r="L9" s="1"/>
    </row>
    <row r="10" spans="1:12" ht="18" customHeight="1">
      <c r="A10" s="43"/>
      <c r="B10" s="44" t="s">
        <v>3</v>
      </c>
      <c r="C10" s="4"/>
      <c r="D10" s="4"/>
      <c r="E10" s="93"/>
      <c r="F10" s="95">
        <f>35100.68+3180.47</f>
        <v>38281.15</v>
      </c>
      <c r="G10" s="40"/>
      <c r="H10" s="12"/>
      <c r="I10" s="1"/>
      <c r="J10" s="1"/>
      <c r="K10" s="1"/>
      <c r="L10" s="1"/>
    </row>
    <row r="11" spans="1:12" ht="6" customHeight="1">
      <c r="A11" s="8"/>
      <c r="B11" s="9"/>
      <c r="C11" s="9"/>
      <c r="D11" s="9"/>
      <c r="E11" s="107"/>
      <c r="F11" s="96"/>
      <c r="G11" s="45"/>
      <c r="H11" s="1"/>
      <c r="I11" s="1"/>
      <c r="J11" s="1"/>
      <c r="K11" s="1"/>
      <c r="L11" s="1"/>
    </row>
    <row r="12" spans="1:12" ht="12.75">
      <c r="A12" s="46"/>
      <c r="B12" s="46"/>
      <c r="C12" s="46"/>
      <c r="D12" s="46"/>
      <c r="E12" s="47"/>
      <c r="F12" s="48"/>
      <c r="H12" s="1"/>
      <c r="I12" s="1"/>
      <c r="J12" s="1"/>
      <c r="K12" s="1"/>
      <c r="L12" s="1"/>
    </row>
    <row r="13" spans="1:12" ht="12.75">
      <c r="A13" s="49" t="s">
        <v>4</v>
      </c>
      <c r="B13" s="50"/>
      <c r="C13" s="50"/>
      <c r="D13" s="50"/>
      <c r="E13" s="51"/>
      <c r="F13" s="52">
        <f>+F6+F9</f>
        <v>52852.01</v>
      </c>
      <c r="H13" s="1"/>
      <c r="I13" s="1"/>
      <c r="J13" s="1"/>
      <c r="K13" s="1"/>
      <c r="L13" s="1"/>
    </row>
    <row r="14" spans="1:12" ht="12.75">
      <c r="A14" s="53"/>
      <c r="B14" s="53"/>
      <c r="C14" s="54"/>
      <c r="D14" s="54"/>
      <c r="E14" s="55"/>
      <c r="F14" s="48"/>
      <c r="H14" s="1"/>
      <c r="I14" s="1"/>
      <c r="J14" s="1"/>
      <c r="K14" s="1"/>
      <c r="L14" s="1"/>
    </row>
    <row r="15" spans="1:12" ht="11.25" customHeight="1">
      <c r="A15" s="54"/>
      <c r="B15" s="54"/>
      <c r="C15" s="54"/>
      <c r="D15" s="54"/>
      <c r="E15" s="56"/>
      <c r="F15" s="55"/>
      <c r="G15" s="57" t="s">
        <v>5</v>
      </c>
      <c r="H15" s="1"/>
      <c r="I15" s="1"/>
      <c r="J15" s="1"/>
      <c r="K15" s="1"/>
      <c r="L15" s="1"/>
    </row>
    <row r="16" spans="1:12" ht="15" customHeight="1">
      <c r="A16" s="21" t="s">
        <v>6</v>
      </c>
      <c r="B16" s="58"/>
      <c r="C16" s="58"/>
      <c r="D16" s="58"/>
      <c r="E16" s="58"/>
      <c r="F16" s="42">
        <f>F17+F59+F62+F70+F89+F74</f>
        <v>27407.6</v>
      </c>
      <c r="G16" s="59">
        <f>F$16/F$9</f>
        <v>0.7159555029041708</v>
      </c>
      <c r="H16" s="11"/>
      <c r="I16" s="1"/>
      <c r="J16" s="1"/>
      <c r="K16" s="1"/>
      <c r="L16" s="1"/>
    </row>
    <row r="17" spans="1:12" ht="15.75" customHeight="1">
      <c r="A17" s="14" t="s">
        <v>7</v>
      </c>
      <c r="B17" s="60"/>
      <c r="C17" s="60"/>
      <c r="D17" s="60"/>
      <c r="E17" s="61"/>
      <c r="F17" s="62">
        <f>SUM(F18:F57)</f>
        <v>8767.61</v>
      </c>
      <c r="G17" s="63">
        <f>F$17/F$9</f>
        <v>0.22903204318574547</v>
      </c>
      <c r="H17" s="1"/>
      <c r="I17" s="1"/>
      <c r="J17" s="1"/>
      <c r="K17" s="1"/>
      <c r="L17" s="1"/>
    </row>
    <row r="18" spans="1:12" ht="6.75" customHeight="1">
      <c r="A18" s="64"/>
      <c r="B18" s="44"/>
      <c r="C18" s="4"/>
      <c r="D18" s="4"/>
      <c r="E18" s="92"/>
      <c r="F18" s="102"/>
      <c r="G18" s="78"/>
      <c r="H18" s="13"/>
      <c r="I18" s="1"/>
      <c r="J18" s="1"/>
      <c r="K18" s="1"/>
      <c r="L18" s="1"/>
    </row>
    <row r="19" spans="1:12" ht="12.75">
      <c r="A19" s="3"/>
      <c r="B19" s="37" t="s">
        <v>47</v>
      </c>
      <c r="C19" s="1"/>
      <c r="D19" s="1"/>
      <c r="E19" s="11"/>
      <c r="F19" s="115">
        <f>1870.17+1787.56+1805.18</f>
        <v>5462.91</v>
      </c>
      <c r="G19" s="103"/>
      <c r="H19" s="13"/>
      <c r="I19" s="1"/>
      <c r="J19" s="1"/>
      <c r="K19" s="1"/>
      <c r="L19" s="1"/>
    </row>
    <row r="20" spans="1:12" ht="13.5" thickBot="1">
      <c r="A20" s="3"/>
      <c r="B20" s="37"/>
      <c r="C20" s="1"/>
      <c r="D20" s="1"/>
      <c r="E20" s="11"/>
      <c r="F20" s="97"/>
      <c r="G20" s="103"/>
      <c r="H20" s="13"/>
      <c r="I20" s="1"/>
      <c r="J20" s="1"/>
      <c r="K20" s="1"/>
      <c r="L20" s="1"/>
    </row>
    <row r="21" spans="1:12" ht="12.75">
      <c r="A21" s="3"/>
      <c r="B21" s="101" t="s">
        <v>53</v>
      </c>
      <c r="C21" s="83" t="s">
        <v>16</v>
      </c>
      <c r="D21" s="84">
        <v>1635</v>
      </c>
      <c r="E21" s="105"/>
      <c r="F21" s="97"/>
      <c r="G21" s="103"/>
      <c r="H21" s="13"/>
      <c r="I21" s="1"/>
      <c r="J21" s="1"/>
      <c r="K21" s="1"/>
      <c r="L21" s="1"/>
    </row>
    <row r="22" spans="1:12" ht="12.75">
      <c r="A22" s="3"/>
      <c r="B22" s="111"/>
      <c r="C22" s="85" t="s">
        <v>15</v>
      </c>
      <c r="D22" s="86">
        <v>613.13</v>
      </c>
      <c r="E22" s="11"/>
      <c r="F22" s="97"/>
      <c r="G22" s="103"/>
      <c r="H22" s="13"/>
      <c r="I22" s="1"/>
      <c r="J22" s="1"/>
      <c r="K22" s="1"/>
      <c r="L22" s="1"/>
    </row>
    <row r="23" spans="1:12" ht="12.75">
      <c r="A23" s="3"/>
      <c r="B23" s="111"/>
      <c r="C23" s="85" t="s">
        <v>17</v>
      </c>
      <c r="D23" s="86">
        <v>-247.29</v>
      </c>
      <c r="E23" s="11"/>
      <c r="F23" s="97"/>
      <c r="G23" s="103"/>
      <c r="H23" s="13"/>
      <c r="I23" s="1"/>
      <c r="J23" s="1"/>
      <c r="K23" s="1"/>
      <c r="L23" s="1"/>
    </row>
    <row r="24" spans="1:12" ht="12.75">
      <c r="A24" s="3"/>
      <c r="B24" s="111"/>
      <c r="C24" s="85" t="s">
        <v>18</v>
      </c>
      <c r="D24" s="86">
        <v>-98.1</v>
      </c>
      <c r="E24" s="11"/>
      <c r="F24" s="97"/>
      <c r="G24" s="103"/>
      <c r="H24" s="13"/>
      <c r="I24" s="1"/>
      <c r="J24" s="1"/>
      <c r="K24" s="1"/>
      <c r="L24" s="1"/>
    </row>
    <row r="25" spans="1:12" ht="12.75">
      <c r="A25" s="3"/>
      <c r="B25" s="111"/>
      <c r="C25" s="124" t="s">
        <v>48</v>
      </c>
      <c r="D25" s="86">
        <v>-32.57</v>
      </c>
      <c r="E25" s="11"/>
      <c r="F25" s="97"/>
      <c r="G25" s="103"/>
      <c r="H25" s="13"/>
      <c r="I25" s="1"/>
      <c r="J25" s="1"/>
      <c r="K25" s="1"/>
      <c r="L25" s="1"/>
    </row>
    <row r="26" spans="1:12" ht="12.75">
      <c r="A26" s="3"/>
      <c r="B26" s="111"/>
      <c r="C26" s="85" t="s">
        <v>29</v>
      </c>
      <c r="D26" s="86"/>
      <c r="E26" s="11"/>
      <c r="F26" s="97"/>
      <c r="G26" s="103"/>
      <c r="H26" s="13"/>
      <c r="I26" s="1"/>
      <c r="J26" s="1"/>
      <c r="K26" s="1"/>
      <c r="L26" s="1"/>
    </row>
    <row r="27" spans="1:12" ht="13.5" thickBot="1">
      <c r="A27" s="3"/>
      <c r="B27" s="111"/>
      <c r="C27" s="87" t="s">
        <v>19</v>
      </c>
      <c r="D27" s="88">
        <f>SUM(D21:D26)</f>
        <v>1870.1700000000003</v>
      </c>
      <c r="E27" s="11"/>
      <c r="F27" s="97"/>
      <c r="G27" s="103"/>
      <c r="H27" s="13"/>
      <c r="I27" s="1"/>
      <c r="J27" s="1"/>
      <c r="K27" s="1"/>
      <c r="L27" s="1"/>
    </row>
    <row r="28" spans="1:12" ht="6" customHeight="1" thickBot="1">
      <c r="A28" s="3"/>
      <c r="B28" s="111"/>
      <c r="C28" s="1"/>
      <c r="D28" s="1"/>
      <c r="E28" s="11"/>
      <c r="F28" s="97"/>
      <c r="G28" s="103"/>
      <c r="H28" s="13"/>
      <c r="I28" s="1"/>
      <c r="J28" s="1"/>
      <c r="K28" s="1"/>
      <c r="L28" s="1"/>
    </row>
    <row r="29" spans="1:12" ht="12.75">
      <c r="A29" s="3"/>
      <c r="B29" s="101" t="s">
        <v>53</v>
      </c>
      <c r="C29" s="83" t="s">
        <v>16</v>
      </c>
      <c r="D29" s="84">
        <v>1635</v>
      </c>
      <c r="E29" s="105"/>
      <c r="F29" s="97"/>
      <c r="G29" s="103"/>
      <c r="H29" s="13"/>
      <c r="I29" s="1"/>
      <c r="J29" s="1"/>
      <c r="K29" s="1"/>
      <c r="L29" s="1"/>
    </row>
    <row r="30" spans="1:12" ht="12.75">
      <c r="A30" s="3"/>
      <c r="B30" s="111"/>
      <c r="C30" s="85" t="s">
        <v>15</v>
      </c>
      <c r="D30" s="86">
        <v>512.8</v>
      </c>
      <c r="E30" s="11"/>
      <c r="F30" s="97"/>
      <c r="G30" s="103"/>
      <c r="H30" s="13"/>
      <c r="I30" s="1"/>
      <c r="J30" s="1"/>
      <c r="K30" s="1"/>
      <c r="L30" s="1"/>
    </row>
    <row r="31" spans="1:12" ht="12.75">
      <c r="A31" s="3"/>
      <c r="B31" s="111"/>
      <c r="C31" s="85" t="s">
        <v>27</v>
      </c>
      <c r="D31" s="86"/>
      <c r="E31" s="11"/>
      <c r="F31" s="97"/>
      <c r="G31" s="103"/>
      <c r="H31" s="13"/>
      <c r="I31" s="1"/>
      <c r="J31" s="1"/>
      <c r="K31" s="1"/>
      <c r="L31" s="1"/>
    </row>
    <row r="32" spans="1:12" ht="12.75">
      <c r="A32" s="3"/>
      <c r="B32" s="111"/>
      <c r="C32" s="85" t="s">
        <v>28</v>
      </c>
      <c r="D32" s="86"/>
      <c r="E32" s="11"/>
      <c r="F32" s="97"/>
      <c r="G32" s="103"/>
      <c r="H32" s="13"/>
      <c r="I32" s="1"/>
      <c r="J32" s="1"/>
      <c r="K32" s="1"/>
      <c r="L32" s="1"/>
    </row>
    <row r="33" spans="1:12" ht="12.75">
      <c r="A33" s="3"/>
      <c r="B33" s="111"/>
      <c r="C33" s="85" t="s">
        <v>29</v>
      </c>
      <c r="D33" s="86"/>
      <c r="E33" s="11"/>
      <c r="F33" s="97"/>
      <c r="G33" s="103"/>
      <c r="H33" s="13"/>
      <c r="I33" s="1"/>
      <c r="J33" s="1"/>
      <c r="K33" s="1"/>
      <c r="L33" s="1"/>
    </row>
    <row r="34" spans="1:12" ht="12.75">
      <c r="A34" s="3"/>
      <c r="B34" s="111"/>
      <c r="C34" s="85" t="s">
        <v>17</v>
      </c>
      <c r="D34" s="86">
        <v>-236.26</v>
      </c>
      <c r="E34" s="11"/>
      <c r="F34" s="97"/>
      <c r="G34" s="103"/>
      <c r="H34" s="13"/>
      <c r="I34" s="1"/>
      <c r="J34" s="1"/>
      <c r="K34" s="1"/>
      <c r="L34" s="1"/>
    </row>
    <row r="35" spans="1:12" ht="12.75">
      <c r="A35" s="3"/>
      <c r="B35" s="111"/>
      <c r="C35" s="85" t="s">
        <v>18</v>
      </c>
      <c r="D35" s="86">
        <v>-98.1</v>
      </c>
      <c r="E35" s="11"/>
      <c r="F35" s="97"/>
      <c r="G35" s="103"/>
      <c r="H35" s="13"/>
      <c r="I35" s="1"/>
      <c r="J35" s="1"/>
      <c r="K35" s="1"/>
      <c r="L35" s="1"/>
    </row>
    <row r="36" spans="1:12" ht="12.75">
      <c r="A36" s="3"/>
      <c r="B36" s="111"/>
      <c r="C36" s="124" t="s">
        <v>48</v>
      </c>
      <c r="D36" s="86">
        <v>-25.88</v>
      </c>
      <c r="E36" s="11"/>
      <c r="F36" s="97"/>
      <c r="G36" s="103"/>
      <c r="H36" s="13"/>
      <c r="I36" s="1"/>
      <c r="J36" s="1"/>
      <c r="K36" s="1"/>
      <c r="L36" s="1"/>
    </row>
    <row r="37" spans="1:12" ht="13.5" thickBot="1">
      <c r="A37" s="3"/>
      <c r="B37" s="111"/>
      <c r="C37" s="87" t="s">
        <v>19</v>
      </c>
      <c r="D37" s="88">
        <f>SUM(D29:D36)</f>
        <v>1787.5600000000002</v>
      </c>
      <c r="E37" s="11"/>
      <c r="F37" s="97"/>
      <c r="G37" s="103"/>
      <c r="H37" s="13"/>
      <c r="I37" s="1"/>
      <c r="J37" s="1"/>
      <c r="K37" s="1"/>
      <c r="L37" s="1"/>
    </row>
    <row r="38" spans="1:12" ht="13.5" thickBot="1">
      <c r="A38" s="3"/>
      <c r="B38" s="111"/>
      <c r="C38" s="37"/>
      <c r="D38" s="40"/>
      <c r="E38" s="11"/>
      <c r="F38" s="97"/>
      <c r="G38" s="103"/>
      <c r="H38" s="13"/>
      <c r="I38" s="1"/>
      <c r="J38" s="1"/>
      <c r="K38" s="1"/>
      <c r="L38" s="1"/>
    </row>
    <row r="39" spans="1:12" ht="12.75">
      <c r="A39" s="3"/>
      <c r="B39" s="101" t="s">
        <v>53</v>
      </c>
      <c r="C39" s="83" t="s">
        <v>16</v>
      </c>
      <c r="D39" s="109">
        <v>1362.5</v>
      </c>
      <c r="E39" s="11"/>
      <c r="F39" s="97"/>
      <c r="G39" s="103"/>
      <c r="H39" s="13"/>
      <c r="I39" s="1"/>
      <c r="J39" s="1"/>
      <c r="K39" s="1"/>
      <c r="L39" s="1"/>
    </row>
    <row r="40" spans="1:12" ht="12.75">
      <c r="A40" s="3"/>
      <c r="B40" s="1"/>
      <c r="C40" s="85" t="s">
        <v>15</v>
      </c>
      <c r="D40" s="110">
        <v>786.84</v>
      </c>
      <c r="E40" s="11"/>
      <c r="F40" s="97"/>
      <c r="G40" s="103"/>
      <c r="H40" s="13"/>
      <c r="I40" s="1"/>
      <c r="J40" s="1"/>
      <c r="K40" s="1"/>
      <c r="L40" s="1"/>
    </row>
    <row r="41" spans="1:12" ht="12.75">
      <c r="A41" s="3"/>
      <c r="B41" s="1"/>
      <c r="C41" s="85" t="s">
        <v>17</v>
      </c>
      <c r="D41" s="110">
        <v>-236.43</v>
      </c>
      <c r="E41" s="11"/>
      <c r="F41" s="97"/>
      <c r="G41" s="103"/>
      <c r="H41" s="13"/>
      <c r="I41" s="1"/>
      <c r="J41" s="1"/>
      <c r="K41" s="1"/>
      <c r="L41" s="1"/>
    </row>
    <row r="42" spans="1:12" ht="12.75">
      <c r="A42" s="3"/>
      <c r="B42" s="1"/>
      <c r="C42" s="85" t="s">
        <v>29</v>
      </c>
      <c r="D42" s="110">
        <v>0</v>
      </c>
      <c r="E42" s="11"/>
      <c r="F42" s="97"/>
      <c r="G42" s="103"/>
      <c r="H42" s="13"/>
      <c r="I42" s="1"/>
      <c r="J42" s="1"/>
      <c r="K42" s="1"/>
      <c r="L42" s="1"/>
    </row>
    <row r="43" spans="1:12" ht="12.75">
      <c r="A43" s="3"/>
      <c r="B43" s="1"/>
      <c r="C43" s="85" t="s">
        <v>18</v>
      </c>
      <c r="D43" s="110">
        <v>-81.75</v>
      </c>
      <c r="E43" s="11"/>
      <c r="F43" s="97"/>
      <c r="G43" s="103"/>
      <c r="H43" s="13"/>
      <c r="I43" s="1"/>
      <c r="J43" s="1"/>
      <c r="K43" s="1"/>
      <c r="L43" s="1"/>
    </row>
    <row r="44" spans="1:12" ht="12.75">
      <c r="A44" s="3"/>
      <c r="B44" s="1"/>
      <c r="C44" s="124" t="s">
        <v>48</v>
      </c>
      <c r="D44" s="110">
        <v>-25.98</v>
      </c>
      <c r="E44" s="11"/>
      <c r="F44" s="97"/>
      <c r="G44" s="103"/>
      <c r="H44" s="13"/>
      <c r="I44" s="1"/>
      <c r="J44" s="1"/>
      <c r="K44" s="1"/>
      <c r="L44" s="1"/>
    </row>
    <row r="45" spans="1:12" ht="13.5" thickBot="1">
      <c r="A45" s="3"/>
      <c r="B45" s="1"/>
      <c r="C45" s="87" t="s">
        <v>19</v>
      </c>
      <c r="D45" s="88">
        <f>SUM(D39:D44)</f>
        <v>1805.18</v>
      </c>
      <c r="E45" s="11"/>
      <c r="F45" s="97"/>
      <c r="G45" s="103"/>
      <c r="H45" s="13"/>
      <c r="I45" s="1"/>
      <c r="J45" s="1"/>
      <c r="K45" s="1"/>
      <c r="L45" s="1"/>
    </row>
    <row r="46" spans="1:12" ht="6" customHeight="1">
      <c r="A46" s="3"/>
      <c r="B46" s="1"/>
      <c r="C46" s="37"/>
      <c r="D46" s="40"/>
      <c r="E46" s="11"/>
      <c r="F46" s="97"/>
      <c r="G46" s="103"/>
      <c r="H46" s="13"/>
      <c r="I46" s="1"/>
      <c r="J46" s="1"/>
      <c r="K46" s="1"/>
      <c r="L46" s="1"/>
    </row>
    <row r="47" spans="1:12" ht="12.75">
      <c r="A47" s="3"/>
      <c r="B47" s="2"/>
      <c r="C47" s="37"/>
      <c r="D47" s="40"/>
      <c r="E47" s="11"/>
      <c r="F47" s="97"/>
      <c r="G47" s="103"/>
      <c r="H47" s="13"/>
      <c r="I47" s="1"/>
      <c r="J47" s="1"/>
      <c r="K47" s="1"/>
      <c r="L47" s="1"/>
    </row>
    <row r="48" spans="1:12" ht="12.75">
      <c r="A48" s="3"/>
      <c r="B48" s="113" t="s">
        <v>34</v>
      </c>
      <c r="C48" s="1"/>
      <c r="D48" s="1"/>
      <c r="E48" s="1"/>
      <c r="F48" s="23">
        <v>1621.01</v>
      </c>
      <c r="G48" s="103"/>
      <c r="H48" s="13"/>
      <c r="I48" s="1"/>
      <c r="J48" s="1"/>
      <c r="K48" s="1"/>
      <c r="L48" s="1"/>
    </row>
    <row r="49" spans="1:12" ht="12.75">
      <c r="A49" s="3"/>
      <c r="B49" s="82" t="s">
        <v>23</v>
      </c>
      <c r="C49" s="1"/>
      <c r="D49" s="40">
        <f>1433.62-100.08+1.57+55</f>
        <v>1390.11</v>
      </c>
      <c r="E49" s="11"/>
      <c r="F49" s="23"/>
      <c r="G49" s="103"/>
      <c r="H49" s="13"/>
      <c r="I49" s="1"/>
      <c r="J49" s="1"/>
      <c r="K49" s="1"/>
      <c r="L49" s="1"/>
    </row>
    <row r="50" spans="1:12" ht="12.75">
      <c r="A50" s="3"/>
      <c r="B50" s="82" t="s">
        <v>22</v>
      </c>
      <c r="C50" s="1"/>
      <c r="D50" s="40">
        <f>226.35-16.05+8+12.6</f>
        <v>230.89999999999998</v>
      </c>
      <c r="E50" s="106"/>
      <c r="F50" s="23"/>
      <c r="G50" s="103"/>
      <c r="H50" s="13"/>
      <c r="I50" s="1"/>
      <c r="J50" s="1"/>
      <c r="K50" s="1"/>
      <c r="L50" s="1"/>
    </row>
    <row r="51" spans="1:12" ht="6" customHeight="1">
      <c r="A51" s="3"/>
      <c r="B51" s="1"/>
      <c r="C51" s="1"/>
      <c r="D51" s="1"/>
      <c r="E51" s="11"/>
      <c r="F51" s="23"/>
      <c r="G51" s="103"/>
      <c r="H51" s="13"/>
      <c r="I51" s="1"/>
      <c r="J51" s="1"/>
      <c r="K51" s="1"/>
      <c r="L51" s="1"/>
    </row>
    <row r="52" spans="1:12" ht="12.75">
      <c r="A52" s="3"/>
      <c r="B52" s="2" t="s">
        <v>33</v>
      </c>
      <c r="C52" s="1"/>
      <c r="D52" s="1"/>
      <c r="E52" s="1"/>
      <c r="F52" s="23">
        <v>365.69</v>
      </c>
      <c r="G52" s="103"/>
      <c r="H52" s="13"/>
      <c r="I52" s="1"/>
      <c r="J52" s="1"/>
      <c r="K52" s="1"/>
      <c r="L52" s="1"/>
    </row>
    <row r="53" spans="1:12" ht="12.75">
      <c r="A53" s="3"/>
      <c r="B53" s="82" t="s">
        <v>54</v>
      </c>
      <c r="C53" s="1"/>
      <c r="D53" s="40">
        <v>133.5</v>
      </c>
      <c r="E53" s="11"/>
      <c r="F53" s="23"/>
      <c r="G53" s="103"/>
      <c r="H53" s="13"/>
      <c r="I53" s="1"/>
      <c r="J53" s="1"/>
      <c r="K53" s="1"/>
      <c r="L53" s="1"/>
    </row>
    <row r="54" spans="1:12" ht="12.75">
      <c r="A54" s="3"/>
      <c r="B54" s="82" t="s">
        <v>54</v>
      </c>
      <c r="C54" s="1"/>
      <c r="D54" s="40">
        <v>133.5</v>
      </c>
      <c r="E54" s="11"/>
      <c r="F54" s="23"/>
      <c r="G54" s="103"/>
      <c r="H54" s="13"/>
      <c r="I54" s="1"/>
      <c r="J54" s="1"/>
      <c r="K54" s="1"/>
      <c r="L54" s="1"/>
    </row>
    <row r="55" spans="1:12" ht="12.75">
      <c r="A55" s="3"/>
      <c r="B55" s="82" t="s">
        <v>54</v>
      </c>
      <c r="C55" s="1"/>
      <c r="D55" s="40">
        <f>100.21-1.52</f>
        <v>98.69</v>
      </c>
      <c r="E55" s="11"/>
      <c r="F55" s="23"/>
      <c r="G55" s="103"/>
      <c r="H55" s="13"/>
      <c r="I55" s="1"/>
      <c r="J55" s="1"/>
      <c r="K55" s="1"/>
      <c r="L55" s="1"/>
    </row>
    <row r="56" spans="1:8" s="1" customFormat="1" ht="12.75">
      <c r="A56" s="3"/>
      <c r="B56" s="90" t="s">
        <v>55</v>
      </c>
      <c r="F56" s="23">
        <f>299+299</f>
        <v>598</v>
      </c>
      <c r="G56" s="103"/>
      <c r="H56" s="13"/>
    </row>
    <row r="57" spans="1:12" ht="12.75">
      <c r="A57" s="8"/>
      <c r="B57" s="104" t="s">
        <v>56</v>
      </c>
      <c r="C57" s="9"/>
      <c r="D57" s="9"/>
      <c r="E57" s="9"/>
      <c r="F57" s="116">
        <f>240+240+240</f>
        <v>720</v>
      </c>
      <c r="G57" s="73"/>
      <c r="H57" s="13"/>
      <c r="I57" s="1"/>
      <c r="J57" s="1"/>
      <c r="K57" s="1"/>
      <c r="L57" s="1"/>
    </row>
    <row r="58" spans="6:12" ht="12.75">
      <c r="F58" s="66"/>
      <c r="G58" s="1"/>
      <c r="H58" s="13"/>
      <c r="I58" s="1"/>
      <c r="J58" s="1"/>
      <c r="K58" s="1"/>
      <c r="L58" s="1"/>
    </row>
    <row r="59" spans="1:12" s="48" customFormat="1" ht="12.75">
      <c r="A59" s="14" t="s">
        <v>8</v>
      </c>
      <c r="B59" s="60"/>
      <c r="C59" s="60"/>
      <c r="D59" s="60"/>
      <c r="E59" s="75"/>
      <c r="F59" s="125">
        <f>SUM(F60:F60)</f>
        <v>511.40999999999997</v>
      </c>
      <c r="G59" s="59">
        <f>F$59/F$9</f>
        <v>0.013359316530459507</v>
      </c>
      <c r="H59" s="13"/>
      <c r="I59" s="2"/>
      <c r="J59" s="2"/>
      <c r="K59" s="2"/>
      <c r="L59" s="2"/>
    </row>
    <row r="60" spans="1:12" ht="12.75">
      <c r="A60" s="8"/>
      <c r="B60" s="114" t="s">
        <v>45</v>
      </c>
      <c r="C60" s="9"/>
      <c r="D60" s="9"/>
      <c r="E60" s="91"/>
      <c r="F60" s="98">
        <f>256.58+250+4.83</f>
        <v>511.40999999999997</v>
      </c>
      <c r="G60" s="73"/>
      <c r="H60" s="1"/>
      <c r="I60" s="1"/>
      <c r="J60" s="1"/>
      <c r="K60" s="1"/>
      <c r="L60" s="1"/>
    </row>
    <row r="61" spans="1:12" ht="15.75" customHeight="1">
      <c r="A61" s="1"/>
      <c r="B61" s="1"/>
      <c r="C61" s="1"/>
      <c r="D61" s="1"/>
      <c r="E61" s="1"/>
      <c r="F61" s="74"/>
      <c r="G61" s="71"/>
      <c r="H61" s="1"/>
      <c r="I61" s="1"/>
      <c r="J61" s="1"/>
      <c r="K61" s="1"/>
      <c r="L61" s="1"/>
    </row>
    <row r="62" spans="1:12" ht="12.75">
      <c r="A62" s="14" t="s">
        <v>9</v>
      </c>
      <c r="B62" s="60"/>
      <c r="C62" s="60"/>
      <c r="D62" s="60"/>
      <c r="E62" s="75"/>
      <c r="F62" s="76">
        <f>SUM(F63:F68)</f>
        <v>3030.7799999999993</v>
      </c>
      <c r="G62" s="59">
        <f>F$62/F$9</f>
        <v>0.07917160273398263</v>
      </c>
      <c r="H62" s="1"/>
      <c r="I62" s="1"/>
      <c r="J62" s="1"/>
      <c r="K62" s="1"/>
      <c r="L62" s="1"/>
    </row>
    <row r="63" spans="1:12" ht="12.75">
      <c r="A63" s="67"/>
      <c r="B63" s="68" t="s">
        <v>58</v>
      </c>
      <c r="C63" s="4"/>
      <c r="D63" s="4"/>
      <c r="E63" s="4"/>
      <c r="F63" s="69">
        <f>365.94</f>
        <v>365.94</v>
      </c>
      <c r="G63" s="70"/>
      <c r="H63" s="1"/>
      <c r="I63" s="1"/>
      <c r="J63" s="1"/>
      <c r="K63" s="1"/>
      <c r="L63" s="1"/>
    </row>
    <row r="64" spans="1:12" ht="12.75">
      <c r="A64" s="72"/>
      <c r="B64" s="2" t="s">
        <v>59</v>
      </c>
      <c r="C64" s="1"/>
      <c r="D64" s="1"/>
      <c r="E64" s="1"/>
      <c r="F64" s="117">
        <f>52.39+59.17+21.29+40.67+20.4+11+341+199.45+30+85+182+267+183.07+85.79+180.98+2.99+18.86+24+5+20+40+16+27.6+20</f>
        <v>1933.6599999999996</v>
      </c>
      <c r="G64" s="5"/>
      <c r="H64" s="1"/>
      <c r="I64" s="1"/>
      <c r="J64" s="1"/>
      <c r="K64" s="1"/>
      <c r="L64" s="1"/>
    </row>
    <row r="65" spans="1:12" ht="12.75">
      <c r="A65" s="72"/>
      <c r="B65" s="2" t="s">
        <v>41</v>
      </c>
      <c r="C65" s="1"/>
      <c r="D65" s="1"/>
      <c r="E65" s="1"/>
      <c r="F65" s="117">
        <f>124.5+250</f>
        <v>374.5</v>
      </c>
      <c r="G65" s="5"/>
      <c r="H65" s="1"/>
      <c r="I65" s="1"/>
      <c r="J65" s="1"/>
      <c r="K65" s="1"/>
      <c r="L65" s="1"/>
    </row>
    <row r="66" spans="1:12" ht="12.75">
      <c r="A66" s="72"/>
      <c r="B66" s="2" t="s">
        <v>60</v>
      </c>
      <c r="C66" s="1"/>
      <c r="D66" s="1"/>
      <c r="E66" s="1"/>
      <c r="F66" s="117">
        <f>12.9+59.9+59.9</f>
        <v>132.7</v>
      </c>
      <c r="G66" s="5"/>
      <c r="H66" s="1"/>
      <c r="I66" s="1"/>
      <c r="J66" s="1"/>
      <c r="K66" s="1"/>
      <c r="L66" s="1"/>
    </row>
    <row r="67" spans="1:12" ht="12.75">
      <c r="A67" s="72"/>
      <c r="B67" s="2" t="s">
        <v>36</v>
      </c>
      <c r="C67" s="1"/>
      <c r="D67" s="1"/>
      <c r="E67" s="1"/>
      <c r="F67" s="117">
        <f>134.98</f>
        <v>134.98</v>
      </c>
      <c r="G67" s="5"/>
      <c r="H67" s="1"/>
      <c r="I67" s="1"/>
      <c r="J67" s="1"/>
      <c r="K67" s="1"/>
      <c r="L67" s="1"/>
    </row>
    <row r="68" spans="1:12" ht="12.75">
      <c r="A68" s="126"/>
      <c r="B68" s="114" t="s">
        <v>35</v>
      </c>
      <c r="C68" s="9"/>
      <c r="D68" s="9"/>
      <c r="E68" s="9"/>
      <c r="F68" s="127">
        <f>89</f>
        <v>89</v>
      </c>
      <c r="G68" s="10"/>
      <c r="H68" s="1"/>
      <c r="I68" s="1"/>
      <c r="J68" s="1"/>
      <c r="K68" s="1"/>
      <c r="L68" s="1"/>
    </row>
    <row r="69" spans="1:12" ht="15.75" customHeight="1">
      <c r="A69" s="1"/>
      <c r="B69" s="1"/>
      <c r="C69" s="1"/>
      <c r="D69" s="1"/>
      <c r="E69" s="1"/>
      <c r="F69" s="12"/>
      <c r="G69" s="13"/>
      <c r="H69" s="6"/>
      <c r="I69" s="1"/>
      <c r="J69" s="1"/>
      <c r="K69" s="1"/>
      <c r="L69" s="1"/>
    </row>
    <row r="70" spans="1:12" ht="12.75">
      <c r="A70" s="14" t="s">
        <v>10</v>
      </c>
      <c r="B70" s="60"/>
      <c r="C70" s="60"/>
      <c r="D70" s="60"/>
      <c r="E70" s="60"/>
      <c r="F70" s="76">
        <f>SUM(F71:F72)</f>
        <v>2829.6</v>
      </c>
      <c r="G70" s="59">
        <f>F$70/F$9</f>
        <v>0.07391627472006457</v>
      </c>
      <c r="H70" s="1"/>
      <c r="I70" s="1"/>
      <c r="J70" s="1"/>
      <c r="K70" s="1"/>
      <c r="L70" s="1"/>
    </row>
    <row r="71" spans="1:12" ht="12.75">
      <c r="A71" s="64"/>
      <c r="B71" s="68" t="s">
        <v>38</v>
      </c>
      <c r="C71" s="4"/>
      <c r="D71" s="4"/>
      <c r="E71" s="92"/>
      <c r="F71" s="77">
        <v>817.5</v>
      </c>
      <c r="G71" s="78"/>
      <c r="H71" s="79"/>
      <c r="I71" s="1"/>
      <c r="J71" s="1"/>
      <c r="K71" s="1"/>
      <c r="L71" s="1"/>
    </row>
    <row r="72" spans="1:12" s="100" customFormat="1" ht="12.75">
      <c r="A72" s="120"/>
      <c r="B72" s="114" t="s">
        <v>32</v>
      </c>
      <c r="C72" s="121"/>
      <c r="D72" s="121"/>
      <c r="E72" s="122"/>
      <c r="F72" s="65">
        <v>2012.1</v>
      </c>
      <c r="G72" s="123"/>
      <c r="H72" s="79"/>
      <c r="I72" s="119"/>
      <c r="J72" s="119"/>
      <c r="K72" s="119"/>
      <c r="L72" s="119"/>
    </row>
    <row r="73" spans="1:12" ht="15.75" customHeight="1">
      <c r="A73" s="1"/>
      <c r="B73" s="1"/>
      <c r="C73" s="1"/>
      <c r="D73" s="1"/>
      <c r="E73" s="1"/>
      <c r="F73" s="12"/>
      <c r="G73" s="13"/>
      <c r="H73" s="6"/>
      <c r="I73" s="1"/>
      <c r="J73" s="1"/>
      <c r="K73" s="1"/>
      <c r="L73" s="1"/>
    </row>
    <row r="74" spans="1:12" ht="12.75">
      <c r="A74" s="14" t="s">
        <v>11</v>
      </c>
      <c r="B74" s="60"/>
      <c r="C74" s="60"/>
      <c r="D74" s="60"/>
      <c r="E74" s="60"/>
      <c r="F74" s="76">
        <f>SUM(F75:F88)</f>
        <v>12109.78</v>
      </c>
      <c r="G74" s="59">
        <f>F$74/F$9</f>
        <v>0.3163379365562424</v>
      </c>
      <c r="H74" s="1"/>
      <c r="I74" s="1"/>
      <c r="J74" s="1"/>
      <c r="K74" s="1"/>
      <c r="L74" s="1"/>
    </row>
    <row r="75" spans="1:12" ht="12.75">
      <c r="A75" s="3"/>
      <c r="B75" s="2" t="s">
        <v>42</v>
      </c>
      <c r="C75" s="1"/>
      <c r="D75" s="1"/>
      <c r="E75" s="1"/>
      <c r="F75" s="115">
        <f>15+37+26+18.2+40+14+14+35+18+25+50+15+15+30+18+21+22+19.3+22+25+200+32+52+20+10+21+25+13+14.25+25+16</f>
        <v>907.75</v>
      </c>
      <c r="G75" s="5"/>
      <c r="H75" s="79"/>
      <c r="I75" s="1"/>
      <c r="J75" s="1"/>
      <c r="K75" s="1"/>
      <c r="L75" s="1"/>
    </row>
    <row r="76" spans="1:12" ht="12.75">
      <c r="A76" s="3"/>
      <c r="B76" s="2" t="s">
        <v>44</v>
      </c>
      <c r="C76" s="1"/>
      <c r="D76" s="1"/>
      <c r="E76" s="1"/>
      <c r="F76" s="115">
        <v>36</v>
      </c>
      <c r="G76" s="5"/>
      <c r="H76" s="79"/>
      <c r="I76" s="1"/>
      <c r="J76" s="1"/>
      <c r="K76" s="1"/>
      <c r="L76" s="1"/>
    </row>
    <row r="77" spans="1:12" ht="12.75">
      <c r="A77" s="3"/>
      <c r="B77" s="2" t="s">
        <v>52</v>
      </c>
      <c r="C77" s="1"/>
      <c r="D77" s="1"/>
      <c r="E77" s="1"/>
      <c r="F77" s="115">
        <f>600</f>
        <v>600</v>
      </c>
      <c r="G77" s="5"/>
      <c r="H77" s="79"/>
      <c r="I77" s="1"/>
      <c r="J77" s="1"/>
      <c r="K77" s="1"/>
      <c r="L77" s="1"/>
    </row>
    <row r="78" spans="1:12" ht="12.75">
      <c r="A78" s="3"/>
      <c r="B78" s="2" t="s">
        <v>39</v>
      </c>
      <c r="C78" s="1"/>
      <c r="D78" s="1"/>
      <c r="E78" s="1"/>
      <c r="F78" s="115">
        <v>1000</v>
      </c>
      <c r="G78" s="5"/>
      <c r="H78" s="79"/>
      <c r="I78" s="1"/>
      <c r="J78" s="1"/>
      <c r="K78" s="1"/>
      <c r="L78" s="1"/>
    </row>
    <row r="79" spans="1:12" ht="12.75">
      <c r="A79" s="3"/>
      <c r="B79" s="2" t="s">
        <v>37</v>
      </c>
      <c r="C79" s="1"/>
      <c r="D79" s="1"/>
      <c r="E79" s="1"/>
      <c r="F79" s="115">
        <v>50</v>
      </c>
      <c r="G79" s="5"/>
      <c r="H79" s="79"/>
      <c r="I79" s="1"/>
      <c r="J79" s="1"/>
      <c r="K79" s="1"/>
      <c r="L79" s="1"/>
    </row>
    <row r="80" spans="1:12" ht="12.75">
      <c r="A80" s="3"/>
      <c r="B80" s="2" t="s">
        <v>61</v>
      </c>
      <c r="C80" s="1"/>
      <c r="D80" s="1"/>
      <c r="E80" s="1"/>
      <c r="F80" s="115">
        <f>120+120+840+60+240+180+400</f>
        <v>1960</v>
      </c>
      <c r="G80" s="5"/>
      <c r="H80" s="79"/>
      <c r="I80" s="1"/>
      <c r="J80" s="1"/>
      <c r="K80" s="1"/>
      <c r="L80" s="1"/>
    </row>
    <row r="81" spans="1:12" ht="12.75">
      <c r="A81" s="3"/>
      <c r="B81" s="2" t="s">
        <v>62</v>
      </c>
      <c r="C81" s="1"/>
      <c r="D81" s="1"/>
      <c r="E81" s="1"/>
      <c r="F81" s="115">
        <f>50+50+50+10+140</f>
        <v>300</v>
      </c>
      <c r="G81" s="5"/>
      <c r="H81" s="79"/>
      <c r="I81" s="1"/>
      <c r="J81" s="1"/>
      <c r="K81" s="1"/>
      <c r="L81" s="1"/>
    </row>
    <row r="82" spans="1:12" ht="12.75">
      <c r="A82" s="3"/>
      <c r="B82" s="2" t="s">
        <v>63</v>
      </c>
      <c r="C82" s="1"/>
      <c r="D82" s="1"/>
      <c r="E82" s="1"/>
      <c r="F82" s="115">
        <f>80+160+80+80+160+160+80+80+80+80+80+80+80+160+320</f>
        <v>1760</v>
      </c>
      <c r="G82" s="5"/>
      <c r="H82" s="79"/>
      <c r="I82" s="1"/>
      <c r="J82" s="1"/>
      <c r="K82" s="1"/>
      <c r="L82" s="1"/>
    </row>
    <row r="83" spans="1:12" ht="12.75">
      <c r="A83" s="3"/>
      <c r="B83" s="2" t="s">
        <v>40</v>
      </c>
      <c r="C83" s="1"/>
      <c r="D83" s="1"/>
      <c r="E83" s="1"/>
      <c r="F83" s="115">
        <f>50+250</f>
        <v>300</v>
      </c>
      <c r="G83" s="5"/>
      <c r="H83" s="79"/>
      <c r="I83" s="1"/>
      <c r="J83" s="1"/>
      <c r="K83" s="1"/>
      <c r="L83" s="1"/>
    </row>
    <row r="84" spans="1:12" ht="12.75">
      <c r="A84" s="3"/>
      <c r="B84" s="2" t="s">
        <v>46</v>
      </c>
      <c r="C84" s="1"/>
      <c r="D84" s="1"/>
      <c r="E84" s="1"/>
      <c r="F84" s="115">
        <f>60+67.5+90+360</f>
        <v>577.5</v>
      </c>
      <c r="G84" s="5"/>
      <c r="H84" s="79"/>
      <c r="I84" s="1"/>
      <c r="J84" s="1"/>
      <c r="K84" s="1"/>
      <c r="L84" s="1"/>
    </row>
    <row r="85" spans="1:12" ht="12.75">
      <c r="A85" s="3"/>
      <c r="B85" s="2" t="s">
        <v>43</v>
      </c>
      <c r="C85" s="1"/>
      <c r="D85" s="1"/>
      <c r="E85" s="1"/>
      <c r="F85" s="115">
        <f>420</f>
        <v>420</v>
      </c>
      <c r="G85" s="5"/>
      <c r="H85" s="79"/>
      <c r="I85" s="1"/>
      <c r="J85" s="1"/>
      <c r="K85" s="1"/>
      <c r="L85" s="1"/>
    </row>
    <row r="86" spans="1:12" ht="12.75">
      <c r="A86" s="3"/>
      <c r="B86" s="2" t="s">
        <v>64</v>
      </c>
      <c r="C86" s="1"/>
      <c r="D86" s="1"/>
      <c r="E86" s="1"/>
      <c r="F86" s="115">
        <f>62.84+21.09+42+60+166.24+166.24+120.55+149+165.19+15.7+25+24.28+24.28+50+24+23.36+133.43+133.43+20.89+21.08+22+157.46+127+155+123+380</f>
        <v>2413.0600000000004</v>
      </c>
      <c r="G86" s="5"/>
      <c r="H86" s="79"/>
      <c r="I86" s="1"/>
      <c r="J86" s="1"/>
      <c r="K86" s="1"/>
      <c r="L86" s="1"/>
    </row>
    <row r="87" spans="1:12" ht="12.75">
      <c r="A87" s="3"/>
      <c r="B87" s="2" t="s">
        <v>50</v>
      </c>
      <c r="C87" s="1"/>
      <c r="D87" s="1"/>
      <c r="E87" s="1"/>
      <c r="F87" s="115">
        <f>81.02+65+50+110.02+98+100.04</f>
        <v>504.08</v>
      </c>
      <c r="G87" s="5"/>
      <c r="H87" s="79"/>
      <c r="I87" s="1"/>
      <c r="J87" s="1"/>
      <c r="K87" s="1"/>
      <c r="L87" s="1"/>
    </row>
    <row r="88" spans="1:12" ht="12.75">
      <c r="A88" s="3"/>
      <c r="B88" s="2" t="s">
        <v>51</v>
      </c>
      <c r="C88" s="1"/>
      <c r="D88" s="1"/>
      <c r="E88" s="1"/>
      <c r="F88" s="115">
        <f>163.3+29.33+20+48.84+13.73+22.98+21+14.3+9.65+225.66+165.19+0.93+20.89+102.68+8.9+12.84+132+250+6.17+13</f>
        <v>1281.39</v>
      </c>
      <c r="G88" s="5"/>
      <c r="H88" s="79"/>
      <c r="I88" s="1"/>
      <c r="J88" s="1"/>
      <c r="K88" s="1"/>
      <c r="L88" s="1"/>
    </row>
    <row r="89" spans="1:12" ht="12.75">
      <c r="A89" s="14" t="s">
        <v>12</v>
      </c>
      <c r="B89" s="4"/>
      <c r="C89" s="60"/>
      <c r="D89" s="60"/>
      <c r="E89" s="60"/>
      <c r="F89" s="76">
        <f>SUM(F90:F91)</f>
        <v>158.42000000000002</v>
      </c>
      <c r="G89" s="59">
        <f>F$89/F$9</f>
        <v>0.00413832917767622</v>
      </c>
      <c r="H89" s="1"/>
      <c r="I89" s="1"/>
      <c r="J89" s="1"/>
      <c r="K89" s="1"/>
      <c r="L89" s="1"/>
    </row>
    <row r="90" spans="1:12" ht="12.75">
      <c r="A90" s="3"/>
      <c r="B90" s="4" t="s">
        <v>20</v>
      </c>
      <c r="C90" s="1"/>
      <c r="D90" s="1"/>
      <c r="E90" s="1"/>
      <c r="F90" s="23">
        <v>100.42</v>
      </c>
      <c r="G90" s="5"/>
      <c r="H90" s="6"/>
      <c r="I90" s="1"/>
      <c r="J90" s="1"/>
      <c r="K90" s="1"/>
      <c r="L90" s="1"/>
    </row>
    <row r="91" spans="1:12" ht="12.75">
      <c r="A91" s="8"/>
      <c r="B91" s="112" t="s">
        <v>31</v>
      </c>
      <c r="C91" s="9"/>
      <c r="D91" s="9"/>
      <c r="E91" s="9"/>
      <c r="F91" s="96">
        <f>34+24</f>
        <v>58</v>
      </c>
      <c r="G91" s="10"/>
      <c r="H91" s="6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2"/>
      <c r="G92" s="13"/>
      <c r="H92" s="6"/>
      <c r="I92" s="1"/>
      <c r="J92" s="1"/>
      <c r="K92" s="1"/>
      <c r="L92" s="1"/>
    </row>
    <row r="93" spans="1:12" ht="12.75">
      <c r="A93" s="14" t="s">
        <v>49</v>
      </c>
      <c r="B93" s="15"/>
      <c r="C93" s="15"/>
      <c r="D93" s="15"/>
      <c r="E93" s="15"/>
      <c r="F93" s="16"/>
      <c r="G93" s="17">
        <f>F13-F16</f>
        <v>25444.410000000003</v>
      </c>
      <c r="H93" s="6"/>
      <c r="I93" s="1"/>
      <c r="J93" s="1"/>
      <c r="K93" s="1"/>
      <c r="L93" s="1"/>
    </row>
    <row r="94" spans="1:12" ht="15.75" customHeight="1">
      <c r="A94" s="18"/>
      <c r="F94" s="19"/>
      <c r="G94" s="20"/>
      <c r="H94" s="6"/>
      <c r="I94" s="118">
        <f>G95-G93</f>
        <v>0</v>
      </c>
      <c r="J94" s="1"/>
      <c r="K94" s="1"/>
      <c r="L94" s="1"/>
    </row>
    <row r="95" spans="1:12" ht="12.75">
      <c r="A95" s="14"/>
      <c r="B95" s="15" t="s">
        <v>21</v>
      </c>
      <c r="C95" s="15"/>
      <c r="D95" s="15"/>
      <c r="E95" s="15"/>
      <c r="F95" s="16"/>
      <c r="G95" s="35">
        <v>25444.41</v>
      </c>
      <c r="H95" s="24"/>
      <c r="I95" s="1"/>
      <c r="J95" s="1"/>
      <c r="K95" s="1"/>
      <c r="L95" s="1"/>
    </row>
    <row r="96" spans="1:12" ht="42.75" customHeight="1">
      <c r="A96" s="21"/>
      <c r="B96" s="21"/>
      <c r="C96" s="21"/>
      <c r="D96" s="21"/>
      <c r="E96" s="21"/>
      <c r="F96" s="21"/>
      <c r="G96" s="22"/>
      <c r="H96" s="1"/>
      <c r="I96" s="1"/>
      <c r="J96" s="1"/>
      <c r="K96" s="1"/>
      <c r="L96" s="1"/>
    </row>
    <row r="97" spans="2:12" ht="12.75">
      <c r="B97" s="131"/>
      <c r="C97" s="131"/>
      <c r="D97" s="80"/>
      <c r="E97" s="131"/>
      <c r="F97" s="131"/>
      <c r="H97" s="1"/>
      <c r="I97" s="1"/>
      <c r="J97" s="1"/>
      <c r="K97" s="1"/>
      <c r="L97" s="1"/>
    </row>
    <row r="98" spans="1:12" ht="12.75">
      <c r="A98" s="81"/>
      <c r="B98" s="128" t="s">
        <v>13</v>
      </c>
      <c r="C98" s="128"/>
      <c r="D98" s="80"/>
      <c r="E98" s="128" t="s">
        <v>25</v>
      </c>
      <c r="F98" s="128"/>
      <c r="H98" s="1"/>
      <c r="I98" s="1"/>
      <c r="J98" s="1"/>
      <c r="K98" s="1"/>
      <c r="L98" s="1"/>
    </row>
    <row r="99" spans="1:12" ht="12.75">
      <c r="A99" s="81"/>
      <c r="B99" s="128" t="s">
        <v>14</v>
      </c>
      <c r="C99" s="128"/>
      <c r="D99" s="80"/>
      <c r="E99" s="128" t="s">
        <v>26</v>
      </c>
      <c r="F99" s="128"/>
      <c r="H99" s="1"/>
      <c r="I99" s="1"/>
      <c r="J99" s="1"/>
      <c r="K99" s="1"/>
      <c r="L99" s="1"/>
    </row>
    <row r="100" spans="1:12" ht="12.75">
      <c r="A100" s="81"/>
      <c r="B100" s="81"/>
      <c r="C100" s="81"/>
      <c r="D100" s="81"/>
      <c r="E100" s="30"/>
      <c r="F100" s="99"/>
      <c r="H100" s="1"/>
      <c r="I100" s="1"/>
      <c r="J100" s="1"/>
      <c r="K100" s="1"/>
      <c r="L100" s="1"/>
    </row>
    <row r="101" spans="1:12" ht="12.75">
      <c r="A101" s="81"/>
      <c r="B101" s="81"/>
      <c r="C101" s="81"/>
      <c r="D101" s="81"/>
      <c r="E101" s="30"/>
      <c r="F101" s="99"/>
      <c r="H101" s="1"/>
      <c r="I101" s="1"/>
      <c r="J101" s="1"/>
      <c r="K101" s="1"/>
      <c r="L101" s="1"/>
    </row>
    <row r="102" spans="1:12" ht="12.75">
      <c r="A102" s="81"/>
      <c r="H102" s="1"/>
      <c r="I102" s="1"/>
      <c r="J102" s="1"/>
      <c r="K102" s="1"/>
      <c r="L102" s="1"/>
    </row>
    <row r="103" spans="1:12" ht="12.75">
      <c r="A103" s="81"/>
      <c r="H103" s="1"/>
      <c r="I103" s="1"/>
      <c r="J103" s="1"/>
      <c r="K103" s="1"/>
      <c r="L103" s="1"/>
    </row>
    <row r="104" spans="1:12" ht="12.75">
      <c r="A104" s="81"/>
      <c r="H104" s="1"/>
      <c r="I104" s="1"/>
      <c r="J104" s="1"/>
      <c r="K104" s="1"/>
      <c r="L104" s="1"/>
    </row>
    <row r="105" spans="1:12" ht="12.75">
      <c r="A105" s="81"/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ht="12.75">
      <c r="H254" s="1"/>
    </row>
  </sheetData>
  <sheetProtection/>
  <mergeCells count="8">
    <mergeCell ref="B99:C99"/>
    <mergeCell ref="E99:F99"/>
    <mergeCell ref="A1:F1"/>
    <mergeCell ref="A3:F3"/>
    <mergeCell ref="B97:C97"/>
    <mergeCell ref="E97:F97"/>
    <mergeCell ref="B98:C98"/>
    <mergeCell ref="E98:F98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 MASTER</cp:lastModifiedBy>
  <cp:lastPrinted>2011-11-09T03:43:23Z</cp:lastPrinted>
  <dcterms:created xsi:type="dcterms:W3CDTF">2006-02-20T12:18:57Z</dcterms:created>
  <dcterms:modified xsi:type="dcterms:W3CDTF">2012-07-06T12:05:20Z</dcterms:modified>
  <cp:category/>
  <cp:version/>
  <cp:contentType/>
  <cp:contentStatus/>
</cp:coreProperties>
</file>