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BRIL 2012" sheetId="1" r:id="rId1"/>
  </sheets>
  <definedNames>
    <definedName name="_xlnm.Print_Area" localSheetId="0">'ABRIL 2012'!$A$1:$G$94</definedName>
  </definedNames>
  <calcPr fullCalcOnLoad="1"/>
</workbook>
</file>

<file path=xl/sharedStrings.xml><?xml version="1.0" encoding="utf-8"?>
<sst xmlns="http://schemas.openxmlformats.org/spreadsheetml/2006/main" count="78" uniqueCount="63">
  <si>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</si>
  <si>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</si>
  <si>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</si>
  <si>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</si>
  <si>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</si>
  <si>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</si>
  <si>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</si>
  <si>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</si>
  <si>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</si>
  <si>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</si>
  <si>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</si>
  <si>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</si>
  <si>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</si>
  <si>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</si>
  <si>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</si>
  <si>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</si>
  <si>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</si>
  <si>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</si>
  <si>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</si>
  <si>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</si>
  <si>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</si>
  <si>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</si>
  <si>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</si>
  <si>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</si>
  <si>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</si>
  <si>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</si>
  <si>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</si>
  <si>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</si>
  <si>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</si>
  <si>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</si>
  <si>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</si>
  <si>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</si>
  <si>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</si>
  <si>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</si>
  <si>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>FGTS depositado funci 1</t>
  </si>
  <si>
    <t>FGTS depositado funci 2</t>
  </si>
  <si>
    <t>FGTS depositado funci 3</t>
  </si>
  <si>
    <t>Pgto. PIS sobre folha 12/2011 (ch 850857)</t>
  </si>
  <si>
    <t>DEMONSTRATIVO CONTÁBIL - ABRIL / 2012</t>
  </si>
  <si>
    <t>Despesas Bancárias - mês 04 / 2012</t>
  </si>
  <si>
    <t>SALDO ANTERIOR + RECEITAS - DESPESAS ( EM 30 / 04 / 2012 )</t>
  </si>
  <si>
    <t>Pgto. manutenção dos computadores da ADUNEB (ch 850831)</t>
  </si>
  <si>
    <t>Pgto. registro de ata de eleição de diretoria (ch 850835)</t>
  </si>
  <si>
    <t>A Tarde On Line - manutenção página internet (ch 850835)</t>
  </si>
  <si>
    <t>Pgto. Assessoria Contábil - abril / 2012 (ch 850836)</t>
  </si>
  <si>
    <t>Aquisição de material de consumo (ch 850835 / 836)</t>
  </si>
  <si>
    <t>Pgto. Hospedagem site da ADUNEB (ch 850836)</t>
  </si>
  <si>
    <t>Pgto. Oi Telemar / Embratel (ch 850831 / 836)</t>
  </si>
  <si>
    <t>Contribuição Sindical - CONLUTAS (ch 850830)</t>
  </si>
  <si>
    <t>Depósito ADUFS / DIEESE (ch 850830)</t>
  </si>
  <si>
    <t>Pgto. INSS competência 04/2012 (ch 850840)</t>
  </si>
  <si>
    <t>Pgto. FGTS competência 04/2012 (ch 850840)</t>
  </si>
  <si>
    <t>Pgto. PIS sobre folha 04/2012 (ch 850840)</t>
  </si>
  <si>
    <t>Pgto. IRRF sobre folha 04/2012 (ch 850840)</t>
  </si>
  <si>
    <t>Pgto. passagens / Assembléia Geral (ch 850836 / 840)</t>
  </si>
  <si>
    <t>Pgto. Hospedagem diretoria (ch 850840)</t>
  </si>
  <si>
    <t>Pgto. despesas com táxi  / plantão diretoria (850835 / 836 / 840)</t>
  </si>
  <si>
    <t>Pgto. diárias (ch 850840)</t>
  </si>
  <si>
    <t>Pgto. despesas com alimentação / plantão diretoria / greve geral (ch 850835 / 836 / 840)</t>
  </si>
  <si>
    <t>Pgto. salários Abril / 2012 (ch 850840)</t>
  </si>
  <si>
    <t>Pgto. Auxilio Alimentação (ch 850840)</t>
  </si>
  <si>
    <t>Pgto. Auxilio Transporte (850840)</t>
  </si>
  <si>
    <t>Pgto. Assessoria jurídica - fevereiro / 2012 (ch 850841)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</si>
</sst>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171" fontId="2" fillId="0" borderId="17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tabSelected="1" zoomScalePageLayoutView="0" workbookViewId="0" topLeftCell="A76">
      <selection activeCell="J84" sqref="J84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2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8" t="s">
        <v>2</v>
      </c>
      <c r="B1" s="128"/>
      <c r="C1" s="128"/>
      <c r="D1" s="128"/>
      <c r="E1" s="128"/>
      <c r="F1" s="128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9" t="s">
        <v>38</v>
      </c>
      <c r="B3" s="129"/>
      <c r="C3" s="129"/>
      <c r="D3" s="129"/>
      <c r="E3" s="129"/>
      <c r="F3" s="129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5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21475.36</v>
      </c>
      <c r="H6" s="1"/>
    </row>
    <row r="7" spans="1:12" ht="12.75">
      <c r="A7" s="99"/>
      <c r="B7" s="15" t="s">
        <v>25</v>
      </c>
      <c r="C7" s="15"/>
      <c r="D7" s="15"/>
      <c r="E7" s="34"/>
      <c r="F7" s="35">
        <v>21475.36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8">
        <f>SUM(F10:F10)</f>
        <v>55724.92</v>
      </c>
      <c r="G9" s="40"/>
      <c r="H9" s="1"/>
      <c r="I9" s="1"/>
      <c r="J9" s="1"/>
      <c r="K9" s="1"/>
      <c r="L9" s="1"/>
    </row>
    <row r="10" spans="1:12" ht="12.75">
      <c r="A10" s="14"/>
      <c r="B10" s="15" t="s">
        <v>4</v>
      </c>
      <c r="C10" s="57"/>
      <c r="D10" s="57"/>
      <c r="E10" s="126"/>
      <c r="F10" s="73">
        <f>50788.15+4936.77</f>
        <v>55724.92</v>
      </c>
      <c r="G10" s="40"/>
      <c r="H10" s="12"/>
      <c r="I10" s="1"/>
      <c r="J10" s="1"/>
      <c r="K10" s="1"/>
      <c r="L10" s="1"/>
    </row>
    <row r="11" spans="1:12" ht="12.75">
      <c r="A11" s="51"/>
      <c r="B11" s="51"/>
      <c r="C11" s="51"/>
      <c r="D11" s="51"/>
      <c r="E11" s="52"/>
      <c r="F11" s="45"/>
      <c r="H11" s="1"/>
      <c r="I11" s="1"/>
      <c r="J11" s="1"/>
      <c r="K11" s="1"/>
      <c r="L11" s="1"/>
    </row>
    <row r="12" spans="1:12" ht="12.75">
      <c r="A12" s="46" t="s">
        <v>5</v>
      </c>
      <c r="B12" s="47"/>
      <c r="C12" s="47"/>
      <c r="D12" s="47"/>
      <c r="E12" s="48"/>
      <c r="F12" s="49">
        <f>+F6+F9</f>
        <v>77200.28</v>
      </c>
      <c r="H12" s="1"/>
      <c r="I12" s="1"/>
      <c r="J12" s="1"/>
      <c r="K12" s="1"/>
      <c r="L12" s="1"/>
    </row>
    <row r="13" spans="1:12" ht="12.75">
      <c r="A13" s="50"/>
      <c r="B13" s="50"/>
      <c r="C13" s="51"/>
      <c r="D13" s="51"/>
      <c r="E13" s="52"/>
      <c r="F13" s="45"/>
      <c r="H13" s="1"/>
      <c r="I13" s="1"/>
      <c r="J13" s="1"/>
      <c r="K13" s="1"/>
      <c r="L13" s="1"/>
    </row>
    <row r="14" spans="1:12" ht="11.25" customHeight="1">
      <c r="A14" s="51"/>
      <c r="B14" s="51"/>
      <c r="C14" s="51"/>
      <c r="D14" s="51"/>
      <c r="E14" s="53"/>
      <c r="F14" s="52"/>
      <c r="G14" s="54" t="s">
        <v>6</v>
      </c>
      <c r="H14" s="1"/>
      <c r="I14" s="1"/>
      <c r="J14" s="1"/>
      <c r="K14" s="1"/>
      <c r="L14" s="1"/>
    </row>
    <row r="15" spans="1:12" ht="15" customHeight="1">
      <c r="A15" s="21" t="s">
        <v>7</v>
      </c>
      <c r="B15" s="55"/>
      <c r="C15" s="55"/>
      <c r="D15" s="55"/>
      <c r="E15" s="55"/>
      <c r="F15" s="42">
        <f>F16+F61+F64+F74+F84+F78</f>
        <v>18848.95</v>
      </c>
      <c r="G15" s="56">
        <f>F$15/F$9</f>
        <v>0.3382499248092236</v>
      </c>
      <c r="H15" s="11"/>
      <c r="I15" s="1"/>
      <c r="J15" s="108"/>
      <c r="K15" s="1"/>
      <c r="L15" s="1"/>
    </row>
    <row r="16" spans="1:12" ht="15.75" customHeight="1">
      <c r="A16" s="14" t="s">
        <v>8</v>
      </c>
      <c r="B16" s="57"/>
      <c r="C16" s="57"/>
      <c r="D16" s="57"/>
      <c r="E16" s="58"/>
      <c r="F16" s="59">
        <f>SUM(F17:F59)</f>
        <v>11103.77</v>
      </c>
      <c r="G16" s="60">
        <f>F$16/F$9</f>
        <v>0.1992604027067244</v>
      </c>
      <c r="H16" s="1"/>
      <c r="I16" s="1"/>
      <c r="J16" s="1"/>
      <c r="K16" s="1"/>
      <c r="L16" s="1"/>
    </row>
    <row r="17" spans="1:12" ht="6.75" customHeight="1">
      <c r="A17" s="61"/>
      <c r="B17" s="44"/>
      <c r="C17" s="4"/>
      <c r="D17" s="4"/>
      <c r="E17" s="87"/>
      <c r="F17" s="94"/>
      <c r="G17" s="74"/>
      <c r="H17" s="13"/>
      <c r="I17" s="1"/>
      <c r="J17" s="1"/>
      <c r="K17" s="1"/>
      <c r="L17" s="1"/>
    </row>
    <row r="18" spans="1:12" ht="12.75">
      <c r="A18" s="3"/>
      <c r="B18" s="37" t="s">
        <v>59</v>
      </c>
      <c r="C18" s="1"/>
      <c r="D18" s="1"/>
      <c r="E18" s="11"/>
      <c r="F18" s="105">
        <f>2071.03+1981.72+2030.29</f>
        <v>6083.04</v>
      </c>
      <c r="G18" s="95"/>
      <c r="H18" s="13"/>
      <c r="I18" s="1"/>
      <c r="J18" s="1"/>
      <c r="K18" s="1"/>
      <c r="L18" s="1"/>
    </row>
    <row r="19" spans="1:12" ht="13.5" thickBot="1">
      <c r="A19" s="3"/>
      <c r="B19" s="37"/>
      <c r="C19" s="1"/>
      <c r="D19" s="1"/>
      <c r="E19" s="11"/>
      <c r="F19" s="90"/>
      <c r="G19" s="95"/>
      <c r="H19" s="13"/>
      <c r="I19" s="1"/>
      <c r="J19" s="1"/>
      <c r="K19" s="1"/>
      <c r="L19" s="1"/>
    </row>
    <row r="20" spans="1:12" ht="12.75">
      <c r="A20" s="3"/>
      <c r="B20" s="93" t="s">
        <v>31</v>
      </c>
      <c r="C20" s="79" t="s">
        <v>17</v>
      </c>
      <c r="D20" s="80">
        <v>1866</v>
      </c>
      <c r="E20" s="97"/>
      <c r="F20" s="90"/>
      <c r="G20" s="95"/>
      <c r="H20" s="13"/>
      <c r="I20" s="1"/>
      <c r="J20" s="1"/>
      <c r="K20" s="1"/>
      <c r="L20" s="1"/>
    </row>
    <row r="21" spans="1:12" ht="12.75">
      <c r="A21" s="3"/>
      <c r="B21" s="102"/>
      <c r="C21" s="81" t="s">
        <v>16</v>
      </c>
      <c r="D21" s="82">
        <v>622</v>
      </c>
      <c r="E21" s="11"/>
      <c r="F21" s="90"/>
      <c r="G21" s="95"/>
      <c r="H21" s="13"/>
      <c r="I21" s="1"/>
      <c r="J21" s="1"/>
      <c r="K21" s="1"/>
      <c r="L21" s="1"/>
    </row>
    <row r="22" spans="1:12" ht="12.75">
      <c r="A22" s="3"/>
      <c r="B22" s="102"/>
      <c r="C22" s="81" t="s">
        <v>18</v>
      </c>
      <c r="D22" s="82">
        <v>-273.68</v>
      </c>
      <c r="E22" s="11"/>
      <c r="F22" s="90"/>
      <c r="G22" s="95"/>
      <c r="H22" s="13"/>
      <c r="I22" s="1"/>
      <c r="J22" s="1"/>
      <c r="K22" s="1"/>
      <c r="L22" s="1"/>
    </row>
    <row r="23" spans="1:12" ht="12.75">
      <c r="A23" s="3"/>
      <c r="B23" s="102"/>
      <c r="C23" s="81" t="s">
        <v>19</v>
      </c>
      <c r="D23" s="82">
        <v>-100</v>
      </c>
      <c r="E23" s="11"/>
      <c r="F23" s="90"/>
      <c r="G23" s="95"/>
      <c r="H23" s="13"/>
      <c r="I23" s="1"/>
      <c r="J23" s="1"/>
      <c r="K23" s="1"/>
      <c r="L23" s="1"/>
    </row>
    <row r="24" spans="1:12" ht="12.75">
      <c r="A24" s="3"/>
      <c r="B24" s="102"/>
      <c r="C24" s="114" t="s">
        <v>33</v>
      </c>
      <c r="D24" s="82">
        <v>-43.29</v>
      </c>
      <c r="E24" s="11"/>
      <c r="F24" s="90"/>
      <c r="G24" s="95"/>
      <c r="H24" s="13"/>
      <c r="I24" s="1"/>
      <c r="J24" s="1"/>
      <c r="K24" s="1"/>
      <c r="L24" s="1"/>
    </row>
    <row r="25" spans="1:12" ht="12.75">
      <c r="A25" s="3"/>
      <c r="B25" s="102"/>
      <c r="C25" s="81" t="s">
        <v>30</v>
      </c>
      <c r="D25" s="82"/>
      <c r="E25" s="11"/>
      <c r="F25" s="90"/>
      <c r="G25" s="95"/>
      <c r="H25" s="13"/>
      <c r="I25" s="1"/>
      <c r="J25" s="1"/>
      <c r="K25" s="1"/>
      <c r="L25" s="1"/>
    </row>
    <row r="26" spans="1:12" ht="13.5" thickBot="1">
      <c r="A26" s="3"/>
      <c r="B26" s="102"/>
      <c r="C26" s="83" t="s">
        <v>20</v>
      </c>
      <c r="D26" s="84">
        <f>SUM(D20:D25)</f>
        <v>2071.03</v>
      </c>
      <c r="E26" s="11"/>
      <c r="F26" s="90"/>
      <c r="G26" s="95"/>
      <c r="H26" s="13"/>
      <c r="I26" s="1"/>
      <c r="J26" s="1"/>
      <c r="K26" s="1"/>
      <c r="L26" s="1"/>
    </row>
    <row r="27" spans="1:12" ht="6" customHeight="1" thickBot="1">
      <c r="A27" s="3"/>
      <c r="B27" s="102"/>
      <c r="C27" s="1"/>
      <c r="D27" s="1"/>
      <c r="E27" s="11"/>
      <c r="F27" s="90"/>
      <c r="G27" s="95"/>
      <c r="H27" s="13"/>
      <c r="I27" s="1"/>
      <c r="J27" s="1"/>
      <c r="K27" s="1"/>
      <c r="L27" s="1"/>
    </row>
    <row r="28" spans="1:12" ht="12.75">
      <c r="A28" s="3"/>
      <c r="B28" s="93" t="s">
        <v>32</v>
      </c>
      <c r="C28" s="79" t="s">
        <v>17</v>
      </c>
      <c r="D28" s="80">
        <v>1866</v>
      </c>
      <c r="E28" s="97"/>
      <c r="F28" s="90"/>
      <c r="G28" s="95"/>
      <c r="H28" s="13"/>
      <c r="I28" s="1"/>
      <c r="J28" s="1"/>
      <c r="K28" s="1"/>
      <c r="L28" s="1"/>
    </row>
    <row r="29" spans="1:12" ht="12.75">
      <c r="A29" s="3"/>
      <c r="B29" s="102"/>
      <c r="C29" s="81" t="s">
        <v>16</v>
      </c>
      <c r="D29" s="82">
        <v>572.52</v>
      </c>
      <c r="E29" s="11"/>
      <c r="F29" s="90"/>
      <c r="G29" s="95"/>
      <c r="H29" s="13"/>
      <c r="I29" s="1"/>
      <c r="J29" s="1"/>
      <c r="K29" s="1"/>
      <c r="L29" s="1"/>
    </row>
    <row r="30" spans="1:12" ht="12.75">
      <c r="A30" s="3"/>
      <c r="B30" s="102"/>
      <c r="C30" s="81" t="s">
        <v>28</v>
      </c>
      <c r="D30" s="82"/>
      <c r="E30" s="11"/>
      <c r="F30" s="90"/>
      <c r="G30" s="95"/>
      <c r="H30" s="13"/>
      <c r="I30" s="1"/>
      <c r="J30" s="1"/>
      <c r="K30" s="1"/>
      <c r="L30" s="1"/>
    </row>
    <row r="31" spans="1:12" ht="12.75">
      <c r="A31" s="3"/>
      <c r="B31" s="102"/>
      <c r="C31" s="81" t="s">
        <v>29</v>
      </c>
      <c r="D31" s="82"/>
      <c r="E31" s="11"/>
      <c r="F31" s="90"/>
      <c r="G31" s="95"/>
      <c r="H31" s="13"/>
      <c r="I31" s="1"/>
      <c r="J31" s="1"/>
      <c r="K31" s="1"/>
      <c r="L31" s="1"/>
    </row>
    <row r="32" spans="1:12" ht="12.75">
      <c r="A32" s="3"/>
      <c r="B32" s="102"/>
      <c r="C32" s="81" t="s">
        <v>30</v>
      </c>
      <c r="D32" s="82"/>
      <c r="E32" s="11"/>
      <c r="F32" s="90"/>
      <c r="G32" s="95"/>
      <c r="H32" s="13"/>
      <c r="I32" s="1"/>
      <c r="J32" s="1"/>
      <c r="K32" s="1"/>
      <c r="L32" s="1"/>
    </row>
    <row r="33" spans="1:12" ht="12.75">
      <c r="A33" s="3"/>
      <c r="B33" s="102"/>
      <c r="C33" s="81" t="s">
        <v>18</v>
      </c>
      <c r="D33" s="82">
        <v>-268.24</v>
      </c>
      <c r="E33" s="11"/>
      <c r="F33" s="90"/>
      <c r="G33" s="95"/>
      <c r="H33" s="13"/>
      <c r="I33" s="1"/>
      <c r="J33" s="1"/>
      <c r="K33" s="1"/>
      <c r="L33" s="1"/>
    </row>
    <row r="34" spans="1:12" ht="12.75">
      <c r="A34" s="3"/>
      <c r="B34" s="102"/>
      <c r="C34" s="81" t="s">
        <v>19</v>
      </c>
      <c r="D34" s="82">
        <v>-100</v>
      </c>
      <c r="E34" s="11"/>
      <c r="F34" s="90"/>
      <c r="G34" s="95"/>
      <c r="H34" s="13"/>
      <c r="I34" s="1"/>
      <c r="J34" s="1"/>
      <c r="K34" s="1"/>
      <c r="L34" s="1"/>
    </row>
    <row r="35" spans="1:12" ht="12.75">
      <c r="A35" s="3"/>
      <c r="B35" s="102"/>
      <c r="C35" s="114" t="s">
        <v>33</v>
      </c>
      <c r="D35" s="82">
        <v>-39.99</v>
      </c>
      <c r="E35" s="11"/>
      <c r="F35" s="90"/>
      <c r="G35" s="95"/>
      <c r="H35" s="13"/>
      <c r="I35" s="1"/>
      <c r="J35" s="1"/>
      <c r="K35" s="1"/>
      <c r="L35" s="1"/>
    </row>
    <row r="36" spans="1:12" ht="13.5" thickBot="1">
      <c r="A36" s="3"/>
      <c r="B36" s="102"/>
      <c r="C36" s="83" t="s">
        <v>20</v>
      </c>
      <c r="D36" s="84">
        <f>SUM(D28:D35)</f>
        <v>2030.2899999999997</v>
      </c>
      <c r="E36" s="11"/>
      <c r="F36" s="90"/>
      <c r="G36" s="95"/>
      <c r="H36" s="13"/>
      <c r="I36" s="1"/>
      <c r="J36" s="1"/>
      <c r="K36" s="1"/>
      <c r="L36" s="1"/>
    </row>
    <row r="37" spans="1:12" ht="13.5" thickBot="1">
      <c r="A37" s="3"/>
      <c r="B37" s="102"/>
      <c r="C37" s="37"/>
      <c r="D37" s="40"/>
      <c r="E37" s="11"/>
      <c r="F37" s="90"/>
      <c r="G37" s="95"/>
      <c r="H37" s="13"/>
      <c r="I37" s="1"/>
      <c r="J37" s="1"/>
      <c r="K37" s="1"/>
      <c r="L37" s="1"/>
    </row>
    <row r="38" spans="1:12" ht="12.75">
      <c r="A38" s="3"/>
      <c r="B38" s="93" t="s">
        <v>32</v>
      </c>
      <c r="C38" s="79" t="s">
        <v>17</v>
      </c>
      <c r="D38" s="100">
        <v>1555</v>
      </c>
      <c r="E38" s="11"/>
      <c r="F38" s="90"/>
      <c r="G38" s="95"/>
      <c r="H38" s="13"/>
      <c r="I38" s="1"/>
      <c r="J38" s="1"/>
      <c r="K38" s="1"/>
      <c r="L38" s="1"/>
    </row>
    <row r="39" spans="1:12" ht="12.75">
      <c r="A39" s="3"/>
      <c r="B39" s="1"/>
      <c r="C39" s="81" t="s">
        <v>16</v>
      </c>
      <c r="D39" s="101">
        <v>816.38</v>
      </c>
      <c r="E39" s="11"/>
      <c r="F39" s="90"/>
      <c r="G39" s="95"/>
      <c r="H39" s="13"/>
      <c r="I39" s="1"/>
      <c r="J39" s="1"/>
      <c r="K39" s="1"/>
      <c r="L39" s="1"/>
    </row>
    <row r="40" spans="1:12" ht="12.75">
      <c r="A40" s="3"/>
      <c r="B40" s="1"/>
      <c r="C40" s="81" t="s">
        <v>18</v>
      </c>
      <c r="D40" s="101">
        <v>-260.85</v>
      </c>
      <c r="E40" s="11"/>
      <c r="F40" s="90"/>
      <c r="G40" s="95"/>
      <c r="H40" s="13"/>
      <c r="I40" s="1"/>
      <c r="J40" s="1"/>
      <c r="K40" s="1"/>
      <c r="L40" s="1"/>
    </row>
    <row r="41" spans="1:12" ht="12.75">
      <c r="A41" s="3"/>
      <c r="B41" s="1"/>
      <c r="C41" s="81" t="s">
        <v>30</v>
      </c>
      <c r="D41" s="101"/>
      <c r="E41" s="11"/>
      <c r="F41" s="90"/>
      <c r="G41" s="95"/>
      <c r="H41" s="13"/>
      <c r="I41" s="1"/>
      <c r="J41" s="1"/>
      <c r="K41" s="1"/>
      <c r="L41" s="1"/>
    </row>
    <row r="42" spans="1:12" ht="12.75">
      <c r="A42" s="3"/>
      <c r="B42" s="1"/>
      <c r="C42" s="81" t="s">
        <v>19</v>
      </c>
      <c r="D42" s="101">
        <v>-93.3</v>
      </c>
      <c r="E42" s="11"/>
      <c r="F42" s="90"/>
      <c r="G42" s="95"/>
      <c r="H42" s="13"/>
      <c r="I42" s="1"/>
      <c r="J42" s="1"/>
      <c r="K42" s="1"/>
      <c r="L42" s="1"/>
    </row>
    <row r="43" spans="1:12" ht="12.75">
      <c r="A43" s="3"/>
      <c r="B43" s="1"/>
      <c r="C43" s="114" t="s">
        <v>33</v>
      </c>
      <c r="D43" s="101">
        <v>-35.51</v>
      </c>
      <c r="E43" s="11"/>
      <c r="F43" s="90"/>
      <c r="G43" s="95"/>
      <c r="H43" s="13"/>
      <c r="I43" s="1"/>
      <c r="J43" s="1"/>
      <c r="K43" s="1"/>
      <c r="L43" s="1"/>
    </row>
    <row r="44" spans="1:12" ht="13.5" thickBot="1">
      <c r="A44" s="3"/>
      <c r="B44" s="1"/>
      <c r="C44" s="83" t="s">
        <v>20</v>
      </c>
      <c r="D44" s="84">
        <f>SUM(D38:D43)</f>
        <v>1981.7200000000003</v>
      </c>
      <c r="E44" s="11"/>
      <c r="F44" s="90"/>
      <c r="G44" s="95"/>
      <c r="H44" s="13"/>
      <c r="I44" s="1"/>
      <c r="J44" s="1"/>
      <c r="K44" s="1"/>
      <c r="L44" s="1"/>
    </row>
    <row r="45" spans="1:12" ht="6" customHeight="1">
      <c r="A45" s="3"/>
      <c r="B45" s="1"/>
      <c r="C45" s="37"/>
      <c r="D45" s="40"/>
      <c r="E45" s="11"/>
      <c r="F45" s="90"/>
      <c r="G45" s="95"/>
      <c r="H45" s="13"/>
      <c r="I45" s="1"/>
      <c r="J45" s="1"/>
      <c r="K45" s="1"/>
      <c r="L45" s="1"/>
    </row>
    <row r="46" spans="1:12" ht="12.75">
      <c r="A46" s="3"/>
      <c r="B46" s="2"/>
      <c r="C46" s="37"/>
      <c r="D46" s="40"/>
      <c r="E46" s="11"/>
      <c r="F46" s="90"/>
      <c r="G46" s="95"/>
      <c r="H46" s="13"/>
      <c r="I46" s="1"/>
      <c r="J46" s="1"/>
      <c r="K46" s="1"/>
      <c r="L46" s="1"/>
    </row>
    <row r="47" spans="1:12" ht="12.75">
      <c r="A47" s="3"/>
      <c r="B47" s="2" t="s">
        <v>50</v>
      </c>
      <c r="C47" s="1"/>
      <c r="D47" s="1"/>
      <c r="E47" s="108"/>
      <c r="F47" s="23">
        <f>2639.13</f>
        <v>2639.13</v>
      </c>
      <c r="G47" s="95"/>
      <c r="H47" s="13"/>
      <c r="I47" s="1"/>
      <c r="J47" s="1"/>
      <c r="K47" s="1"/>
      <c r="L47" s="1"/>
    </row>
    <row r="48" spans="1:12" ht="12.75">
      <c r="A48" s="3"/>
      <c r="B48" s="78" t="s">
        <v>24</v>
      </c>
      <c r="C48" s="1"/>
      <c r="D48" s="40">
        <v>2624.54</v>
      </c>
      <c r="E48" s="11"/>
      <c r="F48" s="23"/>
      <c r="G48" s="95"/>
      <c r="H48" s="13"/>
      <c r="I48" s="1"/>
      <c r="J48" s="1"/>
      <c r="K48" s="1"/>
      <c r="L48" s="1"/>
    </row>
    <row r="49" spans="1:12" ht="12.75">
      <c r="A49" s="3"/>
      <c r="B49" s="78" t="s">
        <v>23</v>
      </c>
      <c r="C49" s="1"/>
      <c r="D49" s="40">
        <v>14.59</v>
      </c>
      <c r="E49" s="98"/>
      <c r="F49" s="23"/>
      <c r="G49" s="95"/>
      <c r="H49" s="13"/>
      <c r="I49" s="1"/>
      <c r="J49" s="1"/>
      <c r="K49" s="1"/>
      <c r="L49" s="1"/>
    </row>
    <row r="50" spans="1:12" ht="6" customHeight="1">
      <c r="A50" s="3"/>
      <c r="B50" s="1"/>
      <c r="C50" s="1"/>
      <c r="D50" s="1"/>
      <c r="E50" s="11"/>
      <c r="F50" s="23"/>
      <c r="G50" s="95"/>
      <c r="H50" s="13"/>
      <c r="I50" s="1"/>
      <c r="J50" s="1"/>
      <c r="K50" s="1"/>
      <c r="L50" s="1"/>
    </row>
    <row r="51" spans="1:12" ht="12.75">
      <c r="A51" s="3"/>
      <c r="B51" s="2" t="s">
        <v>37</v>
      </c>
      <c r="C51" s="1"/>
      <c r="D51" s="1"/>
      <c r="E51" s="1"/>
      <c r="F51" s="23"/>
      <c r="G51" s="95"/>
      <c r="H51" s="13"/>
      <c r="I51" s="1"/>
      <c r="J51" s="1"/>
      <c r="K51" s="1"/>
      <c r="L51" s="1"/>
    </row>
    <row r="52" spans="1:12" ht="12.75">
      <c r="A52" s="3"/>
      <c r="B52" s="2" t="s">
        <v>52</v>
      </c>
      <c r="C52" s="1"/>
      <c r="D52" s="1"/>
      <c r="E52" s="1"/>
      <c r="F52" s="23">
        <f>72.98</f>
        <v>72.98</v>
      </c>
      <c r="G52" s="95"/>
      <c r="H52" s="13"/>
      <c r="I52" s="1"/>
      <c r="J52" s="1"/>
      <c r="K52" s="1"/>
      <c r="L52" s="1"/>
    </row>
    <row r="53" spans="1:12" ht="12.75">
      <c r="A53" s="3"/>
      <c r="B53" s="2" t="s">
        <v>53</v>
      </c>
      <c r="C53" s="1"/>
      <c r="D53" s="1"/>
      <c r="E53" s="1"/>
      <c r="F53" s="23">
        <f>118.79</f>
        <v>118.79</v>
      </c>
      <c r="G53" s="95"/>
      <c r="H53" s="13"/>
      <c r="I53" s="1"/>
      <c r="J53" s="1"/>
      <c r="K53" s="1"/>
      <c r="L53" s="1"/>
    </row>
    <row r="54" spans="1:12" ht="12.75">
      <c r="A54" s="3"/>
      <c r="B54" s="2" t="s">
        <v>51</v>
      </c>
      <c r="C54" s="1"/>
      <c r="D54" s="1"/>
      <c r="E54" s="108"/>
      <c r="F54" s="23">
        <f>583.83</f>
        <v>583.83</v>
      </c>
      <c r="G54" s="95"/>
      <c r="H54" s="13"/>
      <c r="I54" s="1"/>
      <c r="J54" s="1"/>
      <c r="K54" s="1"/>
      <c r="L54" s="1"/>
    </row>
    <row r="55" spans="1:12" ht="12.75">
      <c r="A55" s="3"/>
      <c r="B55" s="78" t="s">
        <v>34</v>
      </c>
      <c r="C55" s="1"/>
      <c r="D55" s="40">
        <v>226.39</v>
      </c>
      <c r="E55" s="11"/>
      <c r="F55" s="23"/>
      <c r="G55" s="95"/>
      <c r="H55" s="13"/>
      <c r="I55" s="1"/>
      <c r="J55" s="1"/>
      <c r="K55" s="1"/>
      <c r="L55" s="1"/>
    </row>
    <row r="56" spans="1:12" ht="12.75">
      <c r="A56" s="3"/>
      <c r="B56" s="78" t="s">
        <v>35</v>
      </c>
      <c r="C56" s="1"/>
      <c r="D56" s="40">
        <v>212.14</v>
      </c>
      <c r="E56" s="11"/>
      <c r="F56" s="23"/>
      <c r="G56" s="95"/>
      <c r="H56" s="13"/>
      <c r="I56" s="1"/>
      <c r="J56" s="1"/>
      <c r="K56" s="1"/>
      <c r="L56" s="1"/>
    </row>
    <row r="57" spans="1:12" ht="12.75">
      <c r="A57" s="3"/>
      <c r="B57" s="78" t="s">
        <v>36</v>
      </c>
      <c r="C57" s="1"/>
      <c r="D57" s="40">
        <v>145.3</v>
      </c>
      <c r="E57" s="11"/>
      <c r="F57" s="23"/>
      <c r="G57" s="95"/>
      <c r="H57" s="13"/>
      <c r="I57" s="1"/>
      <c r="J57" s="1"/>
      <c r="K57" s="1"/>
      <c r="L57" s="1"/>
    </row>
    <row r="58" spans="1:8" s="1" customFormat="1" ht="12.75">
      <c r="A58" s="3"/>
      <c r="B58" s="86" t="s">
        <v>60</v>
      </c>
      <c r="F58" s="23">
        <f>299+299</f>
        <v>598</v>
      </c>
      <c r="G58" s="95"/>
      <c r="H58" s="13"/>
    </row>
    <row r="59" spans="1:12" ht="12.75">
      <c r="A59" s="8"/>
      <c r="B59" s="96" t="s">
        <v>61</v>
      </c>
      <c r="C59" s="9"/>
      <c r="D59" s="9"/>
      <c r="E59" s="9"/>
      <c r="F59" s="106">
        <f>336+336+336</f>
        <v>1008</v>
      </c>
      <c r="G59" s="70"/>
      <c r="H59" s="13"/>
      <c r="I59" s="1"/>
      <c r="J59" s="1"/>
      <c r="K59" s="1"/>
      <c r="L59" s="1"/>
    </row>
    <row r="60" spans="6:12" ht="12.75">
      <c r="F60" s="63"/>
      <c r="G60" s="1"/>
      <c r="H60" s="13"/>
      <c r="I60" s="1"/>
      <c r="J60" s="1"/>
      <c r="K60" s="1"/>
      <c r="L60" s="1"/>
    </row>
    <row r="61" spans="1:12" s="45" customFormat="1" ht="12.75">
      <c r="A61" s="43" t="s">
        <v>9</v>
      </c>
      <c r="B61" s="4"/>
      <c r="C61" s="4"/>
      <c r="D61" s="4"/>
      <c r="E61" s="64"/>
      <c r="F61" s="65">
        <f>SUM(F62:F62)</f>
        <v>1091.3100000000002</v>
      </c>
      <c r="G61" s="66">
        <f>F$61/F$9</f>
        <v>0.019583877374790313</v>
      </c>
      <c r="H61" s="13"/>
      <c r="I61" s="2"/>
      <c r="J61" s="2"/>
      <c r="K61" s="2"/>
      <c r="L61" s="2"/>
    </row>
    <row r="62" spans="1:12" s="45" customFormat="1" ht="12.75">
      <c r="A62" s="119"/>
      <c r="B62" s="120" t="s">
        <v>47</v>
      </c>
      <c r="C62" s="120"/>
      <c r="D62" s="120"/>
      <c r="E62" s="121"/>
      <c r="F62" s="122">
        <f>402.97+431.68+256.66</f>
        <v>1091.3100000000002</v>
      </c>
      <c r="G62" s="123"/>
      <c r="H62" s="2"/>
      <c r="I62" s="2"/>
      <c r="J62" s="71"/>
      <c r="K62" s="2"/>
      <c r="L62" s="2"/>
    </row>
    <row r="63" spans="1:12" ht="15.75" customHeight="1">
      <c r="A63" s="1"/>
      <c r="B63" s="1"/>
      <c r="C63" s="1"/>
      <c r="D63" s="1"/>
      <c r="E63" s="1"/>
      <c r="F63" s="71"/>
      <c r="G63" s="68"/>
      <c r="H63" s="1"/>
      <c r="I63" s="1"/>
      <c r="J63" s="1"/>
      <c r="K63" s="1"/>
      <c r="L63" s="1"/>
    </row>
    <row r="64" spans="1:12" ht="12.75">
      <c r="A64" s="14" t="s">
        <v>10</v>
      </c>
      <c r="B64" s="57"/>
      <c r="C64" s="57"/>
      <c r="D64" s="57"/>
      <c r="E64" s="72"/>
      <c r="F64" s="73">
        <f>SUM(F65:F72)</f>
        <v>1817.05</v>
      </c>
      <c r="G64" s="56">
        <f>F$64/F$9</f>
        <v>0.03260749409779323</v>
      </c>
      <c r="H64" s="1"/>
      <c r="I64" s="1"/>
      <c r="J64" s="1"/>
      <c r="K64" s="1"/>
      <c r="L64" s="1"/>
    </row>
    <row r="65" spans="1:12" ht="12.75">
      <c r="A65" s="69"/>
      <c r="B65" s="2" t="s">
        <v>49</v>
      </c>
      <c r="C65" s="117"/>
      <c r="D65" s="117"/>
      <c r="E65" s="118"/>
      <c r="F65" s="107">
        <v>100.36</v>
      </c>
      <c r="G65" s="5"/>
      <c r="H65" s="1"/>
      <c r="I65" s="1"/>
      <c r="J65" s="1"/>
      <c r="K65" s="1"/>
      <c r="L65" s="1"/>
    </row>
    <row r="66" spans="1:12" ht="12.75">
      <c r="A66" s="69"/>
      <c r="B66" s="2" t="s">
        <v>48</v>
      </c>
      <c r="C66" s="117"/>
      <c r="D66" s="117"/>
      <c r="E66" s="118"/>
      <c r="F66" s="107">
        <f>400</f>
        <v>400</v>
      </c>
      <c r="G66" s="5"/>
      <c r="H66" s="1"/>
      <c r="I66" s="1"/>
      <c r="J66" s="1"/>
      <c r="K66" s="1"/>
      <c r="L66" s="1"/>
    </row>
    <row r="67" spans="1:12" ht="12.75">
      <c r="A67" s="69"/>
      <c r="B67" s="2" t="s">
        <v>45</v>
      </c>
      <c r="C67" s="1"/>
      <c r="D67" s="1"/>
      <c r="E67" s="1"/>
      <c r="F67" s="107">
        <f>30.15+8.99+26.55+47.94+60.93+52.43</f>
        <v>226.99</v>
      </c>
      <c r="G67" s="5"/>
      <c r="H67" s="1"/>
      <c r="I67" s="1"/>
      <c r="J67" s="1"/>
      <c r="K67" s="1"/>
      <c r="L67" s="1"/>
    </row>
    <row r="68" spans="1:12" ht="12.75">
      <c r="A68" s="69"/>
      <c r="B68" s="2" t="s">
        <v>41</v>
      </c>
      <c r="C68" s="1"/>
      <c r="D68" s="1"/>
      <c r="E68" s="1"/>
      <c r="F68" s="107">
        <f>200</f>
        <v>200</v>
      </c>
      <c r="G68" s="5"/>
      <c r="H68" s="1"/>
      <c r="I68" s="1"/>
      <c r="J68" s="1"/>
      <c r="K68" s="1"/>
      <c r="L68" s="1"/>
    </row>
    <row r="69" spans="1:12" ht="12.75">
      <c r="A69" s="69"/>
      <c r="B69" s="2" t="s">
        <v>43</v>
      </c>
      <c r="C69" s="1"/>
      <c r="D69" s="1"/>
      <c r="E69" s="1"/>
      <c r="F69" s="107">
        <f>179.9</f>
        <v>179.9</v>
      </c>
      <c r="G69" s="5"/>
      <c r="H69" s="1"/>
      <c r="I69" s="1"/>
      <c r="J69" s="1"/>
      <c r="K69" s="1"/>
      <c r="L69" s="1"/>
    </row>
    <row r="70" spans="1:12" ht="12.75">
      <c r="A70" s="69"/>
      <c r="B70" s="2" t="s">
        <v>46</v>
      </c>
      <c r="C70" s="1"/>
      <c r="D70" s="1"/>
      <c r="E70" s="1"/>
      <c r="F70" s="107">
        <f>478.8</f>
        <v>478.8</v>
      </c>
      <c r="G70" s="5"/>
      <c r="H70" s="1"/>
      <c r="I70" s="1"/>
      <c r="J70" s="1"/>
      <c r="K70" s="1"/>
      <c r="L70" s="1"/>
    </row>
    <row r="71" spans="1:12" ht="12.75">
      <c r="A71" s="69"/>
      <c r="B71" s="2" t="s">
        <v>42</v>
      </c>
      <c r="C71" s="1"/>
      <c r="D71" s="1"/>
      <c r="E71" s="1"/>
      <c r="F71" s="107">
        <f>231</f>
        <v>231</v>
      </c>
      <c r="G71" s="5"/>
      <c r="H71" s="1"/>
      <c r="I71" s="1"/>
      <c r="J71" s="1"/>
      <c r="K71" s="1"/>
      <c r="L71" s="1"/>
    </row>
    <row r="72" spans="1:12" ht="4.5" customHeight="1">
      <c r="A72" s="115"/>
      <c r="B72" s="104"/>
      <c r="C72" s="9"/>
      <c r="D72" s="9"/>
      <c r="E72" s="9"/>
      <c r="F72" s="116"/>
      <c r="G72" s="10"/>
      <c r="H72" s="1"/>
      <c r="I72" s="1"/>
      <c r="J72" s="1"/>
      <c r="K72" s="1"/>
      <c r="L72" s="1"/>
    </row>
    <row r="73" spans="1:12" ht="15.75" customHeight="1">
      <c r="A73" s="1"/>
      <c r="B73" s="1"/>
      <c r="C73" s="1"/>
      <c r="D73" s="1"/>
      <c r="E73" s="1"/>
      <c r="F73" s="12"/>
      <c r="G73" s="13"/>
      <c r="H73" s="6"/>
      <c r="I73" s="1"/>
      <c r="J73" s="1"/>
      <c r="K73" s="1"/>
      <c r="L73" s="1"/>
    </row>
    <row r="74" spans="1:12" ht="12.75">
      <c r="A74" s="14" t="s">
        <v>11</v>
      </c>
      <c r="B74" s="57"/>
      <c r="C74" s="57"/>
      <c r="D74" s="57"/>
      <c r="E74" s="57"/>
      <c r="F74" s="73">
        <f>SUM(F75:F76)</f>
        <v>2945.85</v>
      </c>
      <c r="G74" s="56">
        <f>F$74/F$9</f>
        <v>0.05286414049584997</v>
      </c>
      <c r="H74" s="1"/>
      <c r="I74" s="1"/>
      <c r="J74" s="1"/>
      <c r="K74" s="1"/>
      <c r="L74" s="1"/>
    </row>
    <row r="75" spans="1:12" ht="12.75">
      <c r="A75" s="61"/>
      <c r="B75" s="67" t="s">
        <v>44</v>
      </c>
      <c r="C75" s="4"/>
      <c r="D75" s="4"/>
      <c r="E75" s="87"/>
      <c r="F75" s="124">
        <v>933.75</v>
      </c>
      <c r="G75" s="74"/>
      <c r="H75" s="75"/>
      <c r="I75" s="125"/>
      <c r="J75" s="1"/>
      <c r="K75" s="1"/>
      <c r="L75" s="1"/>
    </row>
    <row r="76" spans="1:12" s="92" customFormat="1" ht="12.75">
      <c r="A76" s="110"/>
      <c r="B76" s="104" t="s">
        <v>62</v>
      </c>
      <c r="C76" s="111"/>
      <c r="D76" s="111"/>
      <c r="E76" s="112"/>
      <c r="F76" s="62">
        <f>2012.1</f>
        <v>2012.1</v>
      </c>
      <c r="G76" s="113"/>
      <c r="H76" s="75"/>
      <c r="I76" s="109"/>
      <c r="J76" s="109"/>
      <c r="K76" s="109"/>
      <c r="L76" s="109"/>
    </row>
    <row r="77" spans="1:12" ht="15.75" customHeight="1">
      <c r="A77" s="1"/>
      <c r="B77" s="1"/>
      <c r="C77" s="1"/>
      <c r="D77" s="1"/>
      <c r="E77" s="1"/>
      <c r="F77" s="12"/>
      <c r="G77" s="13"/>
      <c r="H77" s="6"/>
      <c r="I77" s="1"/>
      <c r="J77" s="1"/>
      <c r="K77" s="1"/>
      <c r="L77" s="1"/>
    </row>
    <row r="78" spans="1:12" ht="12.75">
      <c r="A78" s="14" t="s">
        <v>12</v>
      </c>
      <c r="B78" s="57"/>
      <c r="C78" s="57"/>
      <c r="D78" s="57"/>
      <c r="E78" s="57"/>
      <c r="F78" s="73">
        <f>SUM(F79:F83)</f>
        <v>1780.3799999999999</v>
      </c>
      <c r="G78" s="56">
        <f>F$78/F$9</f>
        <v>0.03194944021453956</v>
      </c>
      <c r="H78" s="1"/>
      <c r="I78" s="1"/>
      <c r="J78" s="1"/>
      <c r="K78" s="1"/>
      <c r="L78" s="1"/>
    </row>
    <row r="79" spans="1:12" ht="12.75">
      <c r="A79" s="3"/>
      <c r="B79" s="2" t="s">
        <v>56</v>
      </c>
      <c r="C79" s="1"/>
      <c r="D79" s="1"/>
      <c r="E79" s="1"/>
      <c r="F79" s="105">
        <f>25+17.5+17.25+17.5+30+24+40+28+29.25+17.5+16.7+20+16+40+22.65+13+11+13+17+27.2+17+58+76.78+70</f>
        <v>664.3299999999999</v>
      </c>
      <c r="G79" s="5"/>
      <c r="H79" s="75"/>
      <c r="I79" s="1"/>
      <c r="J79" s="1"/>
      <c r="K79" s="1"/>
      <c r="L79" s="1"/>
    </row>
    <row r="80" spans="1:12" ht="12.75">
      <c r="A80" s="3"/>
      <c r="B80" s="2" t="s">
        <v>57</v>
      </c>
      <c r="C80" s="1"/>
      <c r="D80" s="1"/>
      <c r="E80" s="1"/>
      <c r="F80" s="105">
        <f>160</f>
        <v>160</v>
      </c>
      <c r="G80" s="5"/>
      <c r="H80" s="75"/>
      <c r="I80" s="1"/>
      <c r="J80" s="1"/>
      <c r="K80" s="1"/>
      <c r="L80" s="1"/>
    </row>
    <row r="81" spans="1:12" ht="12.75">
      <c r="A81" s="3"/>
      <c r="B81" s="2" t="s">
        <v>55</v>
      </c>
      <c r="C81" s="1"/>
      <c r="D81" s="1"/>
      <c r="E81" s="1"/>
      <c r="F81" s="105">
        <f>88.5</f>
        <v>88.5</v>
      </c>
      <c r="G81" s="5"/>
      <c r="H81" s="75"/>
      <c r="I81" s="1"/>
      <c r="J81" s="1"/>
      <c r="K81" s="1"/>
      <c r="L81" s="1"/>
    </row>
    <row r="82" spans="1:12" ht="12.75">
      <c r="A82" s="3"/>
      <c r="B82" s="2" t="s">
        <v>54</v>
      </c>
      <c r="C82" s="1"/>
      <c r="D82" s="1"/>
      <c r="E82" s="1"/>
      <c r="F82" s="105">
        <f>70+60.14+270.64</f>
        <v>400.78</v>
      </c>
      <c r="G82" s="5"/>
      <c r="H82" s="75"/>
      <c r="I82" s="1"/>
      <c r="J82" s="1"/>
      <c r="K82" s="1"/>
      <c r="L82" s="1"/>
    </row>
    <row r="83" spans="1:12" ht="12.75">
      <c r="A83" s="3"/>
      <c r="B83" s="2" t="s">
        <v>58</v>
      </c>
      <c r="C83" s="1"/>
      <c r="D83" s="1"/>
      <c r="E83" s="1"/>
      <c r="F83" s="105">
        <f>18.39+26.53+12+26.99+14.46+18.4+350</f>
        <v>466.77</v>
      </c>
      <c r="G83" s="5"/>
      <c r="H83" s="75"/>
      <c r="I83" s="1"/>
      <c r="J83" s="1"/>
      <c r="K83" s="1"/>
      <c r="L83" s="1"/>
    </row>
    <row r="84" spans="1:12" ht="12.75">
      <c r="A84" s="14" t="s">
        <v>13</v>
      </c>
      <c r="B84" s="4"/>
      <c r="C84" s="57"/>
      <c r="D84" s="57"/>
      <c r="E84" s="57"/>
      <c r="F84" s="73">
        <f>SUM(F85:F86)</f>
        <v>110.59</v>
      </c>
      <c r="G84" s="56">
        <f>F$84/F$9</f>
        <v>0.0019845699195261295</v>
      </c>
      <c r="H84" s="1"/>
      <c r="I84" s="1"/>
      <c r="J84" s="1"/>
      <c r="K84" s="1"/>
      <c r="L84" s="1"/>
    </row>
    <row r="85" spans="1:12" ht="12.75">
      <c r="A85" s="3"/>
      <c r="B85" s="4" t="s">
        <v>21</v>
      </c>
      <c r="C85" s="1"/>
      <c r="D85" s="1"/>
      <c r="E85" s="1"/>
      <c r="F85" s="23">
        <v>86.59</v>
      </c>
      <c r="G85" s="5"/>
      <c r="H85" s="6"/>
      <c r="I85" s="1"/>
      <c r="J85" s="1"/>
      <c r="K85" s="1"/>
      <c r="L85" s="1"/>
    </row>
    <row r="86" spans="1:12" ht="12.75">
      <c r="A86" s="8"/>
      <c r="B86" s="103" t="s">
        <v>39</v>
      </c>
      <c r="C86" s="9"/>
      <c r="D86" s="9"/>
      <c r="E86" s="9"/>
      <c r="F86" s="89">
        <v>24</v>
      </c>
      <c r="G86" s="10"/>
      <c r="H86" s="6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2"/>
      <c r="G87" s="13"/>
      <c r="H87" s="6"/>
      <c r="I87" s="1"/>
      <c r="J87" s="1"/>
      <c r="K87" s="1"/>
      <c r="L87" s="1"/>
    </row>
    <row r="88" spans="1:12" ht="12.75">
      <c r="A88" s="14" t="s">
        <v>40</v>
      </c>
      <c r="B88" s="15"/>
      <c r="C88" s="15"/>
      <c r="D88" s="15"/>
      <c r="E88" s="15"/>
      <c r="F88" s="16"/>
      <c r="G88" s="17">
        <f>F12-F15</f>
        <v>58351.33</v>
      </c>
      <c r="H88" s="6"/>
      <c r="I88" s="1"/>
      <c r="J88" s="1"/>
      <c r="K88" s="1"/>
      <c r="L88" s="1"/>
    </row>
    <row r="89" spans="1:12" ht="15.75" customHeight="1">
      <c r="A89" s="18"/>
      <c r="F89" s="19"/>
      <c r="G89" s="20"/>
      <c r="H89" s="6"/>
      <c r="I89" s="108">
        <f>G90-G88</f>
        <v>0</v>
      </c>
      <c r="J89" s="1"/>
      <c r="K89" s="1"/>
      <c r="L89" s="1"/>
    </row>
    <row r="90" spans="1:12" ht="12.75">
      <c r="A90" s="14"/>
      <c r="B90" s="15" t="s">
        <v>22</v>
      </c>
      <c r="C90" s="15"/>
      <c r="D90" s="15"/>
      <c r="E90" s="15"/>
      <c r="F90" s="16"/>
      <c r="G90" s="35">
        <v>58351.33</v>
      </c>
      <c r="H90" s="24"/>
      <c r="I90" s="1"/>
      <c r="J90" s="1"/>
      <c r="K90" s="1"/>
      <c r="L90" s="1"/>
    </row>
    <row r="91" spans="1:12" ht="42.75" customHeight="1">
      <c r="A91" s="21"/>
      <c r="B91" s="21"/>
      <c r="C91" s="21"/>
      <c r="D91" s="21"/>
      <c r="E91" s="21"/>
      <c r="F91" s="21"/>
      <c r="G91" s="22"/>
      <c r="H91" s="1"/>
      <c r="I91" s="1"/>
      <c r="J91" s="1"/>
      <c r="K91" s="1"/>
      <c r="L91" s="1"/>
    </row>
    <row r="92" spans="2:12" ht="12.75">
      <c r="B92" s="130"/>
      <c r="C92" s="130"/>
      <c r="D92" s="76"/>
      <c r="E92" s="130"/>
      <c r="F92" s="130"/>
      <c r="H92" s="1"/>
      <c r="I92" s="1"/>
      <c r="J92" s="1"/>
      <c r="K92" s="1"/>
      <c r="L92" s="1"/>
    </row>
    <row r="93" spans="1:12" ht="12.75">
      <c r="A93" s="77"/>
      <c r="B93" s="127" t="s">
        <v>14</v>
      </c>
      <c r="C93" s="127"/>
      <c r="D93" s="76"/>
      <c r="E93" s="127" t="s">
        <v>26</v>
      </c>
      <c r="F93" s="127"/>
      <c r="H93" s="1"/>
      <c r="I93" s="1"/>
      <c r="J93" s="1"/>
      <c r="K93" s="1"/>
      <c r="L93" s="1"/>
    </row>
    <row r="94" spans="1:12" ht="12.75">
      <c r="A94" s="77"/>
      <c r="B94" s="127" t="s">
        <v>15</v>
      </c>
      <c r="C94" s="127"/>
      <c r="D94" s="76"/>
      <c r="E94" s="127" t="s">
        <v>27</v>
      </c>
      <c r="F94" s="127"/>
      <c r="H94" s="1"/>
      <c r="I94" s="1"/>
      <c r="J94" s="1"/>
      <c r="K94" s="1"/>
      <c r="L94" s="1"/>
    </row>
    <row r="95" spans="1:12" ht="12.75">
      <c r="A95" s="77"/>
      <c r="B95" s="77"/>
      <c r="C95" s="77"/>
      <c r="D95" s="77"/>
      <c r="E95" s="30"/>
      <c r="F95" s="91"/>
      <c r="H95" s="1"/>
      <c r="I95" s="1"/>
      <c r="J95" s="1"/>
      <c r="K95" s="1"/>
      <c r="L95" s="1"/>
    </row>
    <row r="96" spans="1:12" ht="12.75">
      <c r="A96" s="77"/>
      <c r="B96" s="77"/>
      <c r="C96" s="77"/>
      <c r="D96" s="77"/>
      <c r="E96" s="30"/>
      <c r="F96" s="91"/>
      <c r="H96" s="1"/>
      <c r="I96" s="1"/>
      <c r="J96" s="1"/>
      <c r="K96" s="1"/>
      <c r="L96" s="1"/>
    </row>
    <row r="97" spans="1:12" ht="12.75">
      <c r="A97" s="77"/>
      <c r="H97" s="1"/>
      <c r="I97" s="1"/>
      <c r="J97" s="1"/>
      <c r="K97" s="1"/>
      <c r="L97" s="1"/>
    </row>
    <row r="98" spans="1:12" ht="12.75">
      <c r="A98" s="77"/>
      <c r="H98" s="1"/>
      <c r="I98" s="1"/>
      <c r="J98" s="1"/>
      <c r="K98" s="1"/>
      <c r="L98" s="1"/>
    </row>
    <row r="99" spans="1:12" ht="12.75">
      <c r="A99" s="77"/>
      <c r="H99" s="1"/>
      <c r="I99" s="1"/>
      <c r="J99" s="1"/>
      <c r="K99" s="1"/>
      <c r="L99" s="1"/>
    </row>
    <row r="100" spans="1:12" ht="12.75">
      <c r="A100" s="77"/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ht="12.75">
      <c r="H249" s="1"/>
    </row>
  </sheetData>
  <sheetProtection/>
  <mergeCells count="8">
    <mergeCell ref="B94:C94"/>
    <mergeCell ref="E94:F94"/>
    <mergeCell ref="A1:F1"/>
    <mergeCell ref="A3:F3"/>
    <mergeCell ref="B92:C92"/>
    <mergeCell ref="E92:F92"/>
    <mergeCell ref="B93:C93"/>
    <mergeCell ref="E93:F93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2013-06-14T12:13:21Z</dcterms:modified>
  <cp:category/>
  <cp:version/>
  <cp:contentType/>
  <cp:contentStatus/>
</cp:coreProperties>
</file>