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NHO 2011" sheetId="1" r:id="rId1"/>
  </sheets>
  <definedNames>
    <definedName name="_xlnm.Print_Area" localSheetId="0">'JUNHO 2011'!$A$1:$G$104</definedName>
  </definedNames>
  <calcPr fullCalcOnLoad="1"/>
</workbook>
</file>

<file path=xl/sharedStrings.xml><?xml version="1.0" encoding="utf-8"?>
<sst xmlns="http://schemas.openxmlformats.org/spreadsheetml/2006/main" count="88" uniqueCount="72">
  <si>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</si>
  <si>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</si>
  <si>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</si>
  <si>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</si>
  <si>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</si>
  <si>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</si>
  <si>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</si>
  <si>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</si>
  <si>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</si>
  <si>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</si>
  <si>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</si>
  <si>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</si>
  <si>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</si>
  <si>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</si>
  <si>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</si>
  <si>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</si>
  <si>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</si>
  <si>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</si>
  <si>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</si>
  <si>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</si>
  <si>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</si>
  <si>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</si>
  <si>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</si>
  <si>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</si>
  <si>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</si>
  <si>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</si>
  <si>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</si>
  <si>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</si>
  <si>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</si>
  <si>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</si>
  <si>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</si>
  <si>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</si>
  <si>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</si>
  <si>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</si>
  <si>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Depósito ANDES</t>
  </si>
  <si>
    <t>Despesas Bancárias - mês 06 / 2011</t>
  </si>
  <si>
    <t>SALDO ANTERIOR + RECEITAS - DESPESAS ( EM 30 / 06 / 2011 )</t>
  </si>
  <si>
    <t>BLOQUEIO JUDICIAL</t>
  </si>
  <si>
    <t>DEMONSTRATIVO CONTÁBIL - JUNHO / 2011</t>
  </si>
  <si>
    <t>Pgto. Assessoria jurídica - maio / 2011 (ch 850530)</t>
  </si>
  <si>
    <t>Pgto. Assessoria Contábil - abril / 2011 (ch 850525)</t>
  </si>
  <si>
    <t>Repasse FUNDO DE MOBILIZAÇÃO (ch 850536)</t>
  </si>
  <si>
    <t>Pgto. PIS sobre folha 05/2011 (ch 850539)</t>
  </si>
  <si>
    <t>Pgto. INSS competência 05/2011 (ch 850539)</t>
  </si>
  <si>
    <t>Pgto. despesas com táxi  / plantão diretoria (850530 / 850541)</t>
  </si>
  <si>
    <t>Pgto. passagens - assembléia geral docentes - (ch 850530 / 850541)</t>
  </si>
  <si>
    <t>Pgto. FGTS competência 05/2011 (ch 850539)</t>
  </si>
  <si>
    <t>Pgto. diárias / reunião diretoria (ch 850541)</t>
  </si>
  <si>
    <t>Pgto. despesas com alimentação / plantão diretoria / greve geral (ch 850541)</t>
  </si>
  <si>
    <t>Pgto. feijoada para assembléia geral docentes (ch850541)</t>
  </si>
  <si>
    <t>Pgto. combustível / plantão diretoria / greve geral (ch 850541)</t>
  </si>
  <si>
    <t>Aquisição de material de consumo (ch 850530 / 850541)</t>
  </si>
  <si>
    <t>Pgto. domínio página internet da ADUNEB (ch 850541)</t>
  </si>
  <si>
    <t>Pgto. A Tarde On Line (ch 850541)</t>
  </si>
  <si>
    <t>Pgto. Oi Telemar / Embratel (ch 850540 / 850541)</t>
  </si>
  <si>
    <t>Depósito ADUFS / DIEESE (ch 850541)</t>
  </si>
  <si>
    <t>Pgto. confecção de faixas e panfletos (ch 850541)</t>
  </si>
  <si>
    <t>Aquisição de 2 computadores para administração - parcela 1/4 (ch 850527)</t>
  </si>
  <si>
    <t>Pgto. IRRF sobre folha 05/2011 (ch 850539)</t>
  </si>
  <si>
    <t>empréstimo à conta FUNDO DE MOBILIZAÇÃO para cobrir despesas (ch 850541)</t>
  </si>
  <si>
    <t>Pagamento serviços de informática (ch 850541)</t>
  </si>
  <si>
    <t>Aquisição de software anti vírus e teclado para PC (ch 850541)</t>
  </si>
  <si>
    <t>Pgto. cópias diversas (ch 850541)</t>
  </si>
  <si>
    <t>Postagens diversas (ch 850541)</t>
  </si>
  <si>
    <t>empréstimo concedido pela conta FUNDO DE MOBILIZAÇÃO</t>
  </si>
  <si>
    <t>Pgto. salários 06/2011 (ch 850341) - recibos na pasta do FDO. MOBILIZAÇÃO</t>
  </si>
  <si>
    <t>Pgto. Auxilio Alimentação (ch 850341)</t>
  </si>
  <si>
    <t>Pgto. Auxilio Transporte (850341)</t>
  </si>
  <si>
    <t>FGTS depositado</t>
  </si>
  <si>
    <t xml:space="preserve">FGTS depositado </t>
  </si>
  <si>
    <t>Pgto. reparo na fechadura do cofre da ADUNEB (ch 850541)</t>
  </si>
  <si>
    <t>Pagamento de  instalação dos novos computadores (ch 850535 / 850541)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</si>
</sst>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2" fillId="0" borderId="1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 horizontal="right"/>
    </xf>
    <xf numFmtId="10" fontId="2" fillId="0" borderId="20" xfId="51" applyNumberFormat="1" applyFont="1" applyFill="1" applyBorder="1" applyAlignment="1">
      <alignment/>
    </xf>
    <xf numFmtId="10" fontId="2" fillId="0" borderId="0" xfId="5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9"/>
  <sheetViews>
    <sheetView tabSelected="1" zoomScalePageLayoutView="0" workbookViewId="0" topLeftCell="A1">
      <selection activeCell="B78" sqref="B78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0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41" t="s">
        <v>2</v>
      </c>
      <c r="B1" s="141"/>
      <c r="C1" s="141"/>
      <c r="D1" s="141"/>
      <c r="E1" s="141"/>
      <c r="F1" s="141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42" t="s">
        <v>38</v>
      </c>
      <c r="B3" s="142"/>
      <c r="C3" s="142"/>
      <c r="D3" s="142"/>
      <c r="E3" s="142"/>
      <c r="F3" s="142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2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3725.76</v>
      </c>
      <c r="H6" s="1"/>
    </row>
    <row r="7" spans="1:12" ht="12.75">
      <c r="A7" s="109"/>
      <c r="B7" s="15" t="s">
        <v>25</v>
      </c>
      <c r="C7" s="15"/>
      <c r="D7" s="15"/>
      <c r="E7" s="34"/>
      <c r="F7" s="35">
        <v>3725.76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6">
        <f>SUM(F10:F12)</f>
        <v>45994.12</v>
      </c>
      <c r="G9" s="40"/>
      <c r="H9" s="1"/>
      <c r="I9" s="1"/>
      <c r="J9" s="1"/>
      <c r="K9" s="1"/>
      <c r="L9" s="1"/>
    </row>
    <row r="10" spans="1:12" ht="18" customHeight="1">
      <c r="A10" s="43"/>
      <c r="B10" s="44" t="s">
        <v>4</v>
      </c>
      <c r="C10" s="4"/>
      <c r="D10" s="4"/>
      <c r="E10" s="95"/>
      <c r="F10" s="97">
        <f>34809.51</f>
        <v>34809.51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34</v>
      </c>
      <c r="C11" s="1"/>
      <c r="D11" s="1"/>
      <c r="E11" s="127"/>
      <c r="F11" s="128">
        <v>3184.61</v>
      </c>
      <c r="G11" s="45"/>
      <c r="H11" s="1"/>
      <c r="I11" s="1"/>
      <c r="J11" s="1"/>
      <c r="K11" s="1"/>
      <c r="L11" s="1"/>
    </row>
    <row r="12" spans="1:12" ht="12.75">
      <c r="A12" s="8"/>
      <c r="B12" s="125" t="s">
        <v>64</v>
      </c>
      <c r="C12" s="9"/>
      <c r="D12" s="9"/>
      <c r="E12" s="108"/>
      <c r="F12" s="126">
        <v>8000</v>
      </c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49719.880000000005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F18+F63+F67+F82+F94+F86</f>
        <v>49719.87999999999</v>
      </c>
      <c r="G17" s="57">
        <f>F$17/F$9</f>
        <v>1.0810051371784042</v>
      </c>
      <c r="H17" s="11"/>
      <c r="I17" s="1"/>
      <c r="J17" s="1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SUM(F19:F61)</f>
        <v>21172.469999999998</v>
      </c>
      <c r="G18" s="61">
        <f>F$18/F$9</f>
        <v>0.4603299291300713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94"/>
      <c r="F19" s="103"/>
      <c r="G19" s="80"/>
      <c r="H19" s="13"/>
      <c r="I19" s="1"/>
      <c r="J19" s="1"/>
      <c r="K19" s="1"/>
      <c r="L19" s="1"/>
    </row>
    <row r="20" spans="1:12" s="134" customFormat="1" ht="12.75">
      <c r="A20" s="129"/>
      <c r="B20" s="37" t="s">
        <v>37</v>
      </c>
      <c r="C20" s="37"/>
      <c r="D20" s="37"/>
      <c r="E20" s="130"/>
      <c r="F20" s="131">
        <v>9571.29</v>
      </c>
      <c r="G20" s="132"/>
      <c r="H20" s="133"/>
      <c r="I20" s="37"/>
      <c r="J20" s="37"/>
      <c r="K20" s="37"/>
      <c r="L20" s="37"/>
    </row>
    <row r="21" spans="1:12" ht="12.75">
      <c r="A21" s="3"/>
      <c r="B21" s="37" t="s">
        <v>65</v>
      </c>
      <c r="C21" s="1"/>
      <c r="D21" s="1"/>
      <c r="E21" s="11"/>
      <c r="F21" s="115">
        <f>2210.56+2099.59+2394.4</f>
        <v>6704.549999999999</v>
      </c>
      <c r="G21" s="104"/>
      <c r="H21" s="13"/>
      <c r="I21" s="1"/>
      <c r="J21" s="1"/>
      <c r="K21" s="1"/>
      <c r="L21" s="1"/>
    </row>
    <row r="22" spans="1:12" ht="13.5" thickBot="1">
      <c r="A22" s="3"/>
      <c r="B22" s="37"/>
      <c r="C22" s="1"/>
      <c r="D22" s="1"/>
      <c r="E22" s="11"/>
      <c r="F22" s="99"/>
      <c r="G22" s="104"/>
      <c r="H22" s="13"/>
      <c r="I22" s="1"/>
      <c r="J22" s="1"/>
      <c r="K22" s="1"/>
      <c r="L22" s="1"/>
    </row>
    <row r="23" spans="1:12" ht="12.75">
      <c r="A23" s="3"/>
      <c r="B23" s="102" t="s">
        <v>31</v>
      </c>
      <c r="C23" s="86" t="s">
        <v>17</v>
      </c>
      <c r="D23" s="87">
        <v>1635</v>
      </c>
      <c r="E23" s="106"/>
      <c r="F23" s="99"/>
      <c r="G23" s="104"/>
      <c r="H23" s="13"/>
      <c r="I23" s="1"/>
      <c r="J23" s="1"/>
      <c r="K23" s="1"/>
      <c r="L23" s="1"/>
    </row>
    <row r="24" spans="1:12" ht="12.75">
      <c r="A24" s="3"/>
      <c r="B24" s="112"/>
      <c r="C24" s="88" t="s">
        <v>16</v>
      </c>
      <c r="D24" s="89">
        <v>1028.69</v>
      </c>
      <c r="E24" s="11"/>
      <c r="F24" s="99"/>
      <c r="G24" s="104"/>
      <c r="H24" s="13"/>
      <c r="I24" s="1"/>
      <c r="J24" s="1"/>
      <c r="K24" s="1"/>
      <c r="L24" s="1"/>
    </row>
    <row r="25" spans="1:12" ht="12.75">
      <c r="A25" s="3"/>
      <c r="B25" s="112"/>
      <c r="C25" s="88" t="s">
        <v>18</v>
      </c>
      <c r="D25" s="89">
        <v>-293.01</v>
      </c>
      <c r="E25" s="11"/>
      <c r="F25" s="99"/>
      <c r="G25" s="104"/>
      <c r="H25" s="13"/>
      <c r="I25" s="1"/>
      <c r="J25" s="1"/>
      <c r="K25" s="1"/>
      <c r="L25" s="1"/>
    </row>
    <row r="26" spans="1:12" ht="12.75">
      <c r="A26" s="3"/>
      <c r="B26" s="112"/>
      <c r="C26" s="88" t="s">
        <v>19</v>
      </c>
      <c r="D26" s="89">
        <v>-98.1</v>
      </c>
      <c r="E26" s="11"/>
      <c r="F26" s="99"/>
      <c r="G26" s="104"/>
      <c r="H26" s="13"/>
      <c r="I26" s="1"/>
      <c r="J26" s="1"/>
      <c r="K26" s="1"/>
      <c r="L26" s="1"/>
    </row>
    <row r="27" spans="1:12" ht="12.75">
      <c r="A27" s="3"/>
      <c r="B27" s="112"/>
      <c r="C27" s="124" t="s">
        <v>33</v>
      </c>
      <c r="D27" s="89">
        <v>-62.02</v>
      </c>
      <c r="E27" s="11"/>
      <c r="F27" s="99"/>
      <c r="G27" s="104"/>
      <c r="H27" s="13"/>
      <c r="I27" s="1"/>
      <c r="J27" s="1"/>
      <c r="K27" s="1"/>
      <c r="L27" s="1"/>
    </row>
    <row r="28" spans="1:12" ht="12.75">
      <c r="A28" s="3"/>
      <c r="B28" s="112"/>
      <c r="C28" s="88" t="s">
        <v>30</v>
      </c>
      <c r="D28" s="89"/>
      <c r="E28" s="11"/>
      <c r="F28" s="99"/>
      <c r="G28" s="104"/>
      <c r="H28" s="13"/>
      <c r="I28" s="1"/>
      <c r="J28" s="1"/>
      <c r="K28" s="1"/>
      <c r="L28" s="1"/>
    </row>
    <row r="29" spans="1:12" ht="13.5" thickBot="1">
      <c r="A29" s="3"/>
      <c r="B29" s="112"/>
      <c r="C29" s="90" t="s">
        <v>20</v>
      </c>
      <c r="D29" s="91">
        <f>SUM(D23:D28)</f>
        <v>2210.5600000000004</v>
      </c>
      <c r="E29" s="11"/>
      <c r="F29" s="99"/>
      <c r="G29" s="104"/>
      <c r="H29" s="13"/>
      <c r="I29" s="1"/>
      <c r="J29" s="1"/>
      <c r="K29" s="1"/>
      <c r="L29" s="1"/>
    </row>
    <row r="30" spans="1:12" ht="6" customHeight="1" thickBot="1">
      <c r="A30" s="3"/>
      <c r="B30" s="112"/>
      <c r="C30" s="1"/>
      <c r="D30" s="139"/>
      <c r="E30" s="11"/>
      <c r="F30" s="99"/>
      <c r="G30" s="104"/>
      <c r="H30" s="13"/>
      <c r="I30" s="1"/>
      <c r="J30" s="1"/>
      <c r="K30" s="1"/>
      <c r="L30" s="1"/>
    </row>
    <row r="31" spans="1:12" ht="12.75">
      <c r="A31" s="3"/>
      <c r="B31" s="102" t="s">
        <v>32</v>
      </c>
      <c r="C31" s="86" t="s">
        <v>17</v>
      </c>
      <c r="D31" s="87">
        <v>1635</v>
      </c>
      <c r="E31" s="106"/>
      <c r="F31" s="99"/>
      <c r="G31" s="104"/>
      <c r="H31" s="13"/>
      <c r="I31" s="1"/>
      <c r="J31" s="1"/>
      <c r="K31" s="1"/>
      <c r="L31" s="1"/>
    </row>
    <row r="32" spans="1:12" ht="12.75">
      <c r="A32" s="3"/>
      <c r="B32" s="112"/>
      <c r="C32" s="88" t="s">
        <v>16</v>
      </c>
      <c r="D32" s="89">
        <v>891.82</v>
      </c>
      <c r="E32" s="11"/>
      <c r="F32" s="99"/>
      <c r="G32" s="104"/>
      <c r="H32" s="13"/>
      <c r="I32" s="1"/>
      <c r="J32" s="1"/>
      <c r="K32" s="1"/>
      <c r="L32" s="1"/>
    </row>
    <row r="33" spans="1:12" ht="12.75">
      <c r="A33" s="3"/>
      <c r="B33" s="112"/>
      <c r="C33" s="88" t="s">
        <v>28</v>
      </c>
      <c r="D33" s="89"/>
      <c r="E33" s="11"/>
      <c r="F33" s="99"/>
      <c r="G33" s="104"/>
      <c r="H33" s="13"/>
      <c r="I33" s="1"/>
      <c r="J33" s="1"/>
      <c r="K33" s="1"/>
      <c r="L33" s="1"/>
    </row>
    <row r="34" spans="1:12" ht="12.75">
      <c r="A34" s="3"/>
      <c r="B34" s="112"/>
      <c r="C34" s="88" t="s">
        <v>29</v>
      </c>
      <c r="D34" s="89"/>
      <c r="E34" s="11"/>
      <c r="F34" s="99"/>
      <c r="G34" s="104"/>
      <c r="H34" s="13"/>
      <c r="I34" s="1"/>
      <c r="J34" s="1"/>
      <c r="K34" s="1"/>
      <c r="L34" s="1"/>
    </row>
    <row r="35" spans="1:12" ht="12.75">
      <c r="A35" s="3"/>
      <c r="B35" s="112"/>
      <c r="C35" s="88" t="s">
        <v>30</v>
      </c>
      <c r="D35" s="89"/>
      <c r="E35" s="11"/>
      <c r="F35" s="99"/>
      <c r="G35" s="104"/>
      <c r="H35" s="13"/>
      <c r="I35" s="1"/>
      <c r="J35" s="1"/>
      <c r="K35" s="1"/>
      <c r="L35" s="1"/>
    </row>
    <row r="36" spans="1:12" ht="12.75">
      <c r="A36" s="3"/>
      <c r="B36" s="112"/>
      <c r="C36" s="88" t="s">
        <v>18</v>
      </c>
      <c r="D36" s="89">
        <v>-277.95</v>
      </c>
      <c r="E36" s="11"/>
      <c r="F36" s="99"/>
      <c r="G36" s="104"/>
      <c r="H36" s="13"/>
      <c r="I36" s="1"/>
      <c r="J36" s="1"/>
      <c r="K36" s="1"/>
      <c r="L36" s="1"/>
    </row>
    <row r="37" spans="1:12" ht="12.75">
      <c r="A37" s="3"/>
      <c r="B37" s="112"/>
      <c r="C37" s="88" t="s">
        <v>19</v>
      </c>
      <c r="D37" s="89">
        <v>-98.1</v>
      </c>
      <c r="E37" s="11"/>
      <c r="F37" s="99"/>
      <c r="G37" s="104"/>
      <c r="H37" s="13"/>
      <c r="I37" s="1"/>
      <c r="J37" s="1"/>
      <c r="K37" s="1"/>
      <c r="L37" s="1"/>
    </row>
    <row r="38" spans="1:12" ht="12.75">
      <c r="A38" s="3"/>
      <c r="B38" s="112"/>
      <c r="C38" s="124" t="s">
        <v>33</v>
      </c>
      <c r="D38" s="89">
        <v>-51.18</v>
      </c>
      <c r="E38" s="11"/>
      <c r="F38" s="99"/>
      <c r="G38" s="104"/>
      <c r="H38" s="13"/>
      <c r="I38" s="1"/>
      <c r="J38" s="1"/>
      <c r="K38" s="1"/>
      <c r="L38" s="1"/>
    </row>
    <row r="39" spans="1:12" ht="13.5" thickBot="1">
      <c r="A39" s="3"/>
      <c r="B39" s="112"/>
      <c r="C39" s="90" t="s">
        <v>20</v>
      </c>
      <c r="D39" s="91">
        <f>SUM(D31:D38)</f>
        <v>2099.5900000000006</v>
      </c>
      <c r="E39" s="11"/>
      <c r="F39" s="99"/>
      <c r="G39" s="104"/>
      <c r="H39" s="13"/>
      <c r="I39" s="1"/>
      <c r="J39" s="1"/>
      <c r="K39" s="1"/>
      <c r="L39" s="1"/>
    </row>
    <row r="40" spans="1:12" ht="13.5" thickBot="1">
      <c r="A40" s="3"/>
      <c r="B40" s="112"/>
      <c r="C40" s="37"/>
      <c r="D40" s="40"/>
      <c r="E40" s="11"/>
      <c r="F40" s="99"/>
      <c r="G40" s="104"/>
      <c r="H40" s="13"/>
      <c r="I40" s="1"/>
      <c r="J40" s="1"/>
      <c r="K40" s="1"/>
      <c r="L40" s="1"/>
    </row>
    <row r="41" spans="1:12" ht="12.75">
      <c r="A41" s="3"/>
      <c r="B41" s="102" t="s">
        <v>32</v>
      </c>
      <c r="C41" s="86" t="s">
        <v>17</v>
      </c>
      <c r="D41" s="110">
        <v>1362.5</v>
      </c>
      <c r="E41" s="11"/>
      <c r="F41" s="99"/>
      <c r="G41" s="104"/>
      <c r="H41" s="13"/>
      <c r="I41" s="1"/>
      <c r="J41" s="1"/>
      <c r="K41" s="1"/>
      <c r="L41" s="1"/>
    </row>
    <row r="42" spans="1:12" ht="12.75">
      <c r="A42" s="3"/>
      <c r="B42" s="1"/>
      <c r="C42" s="88" t="s">
        <v>16</v>
      </c>
      <c r="D42" s="111">
        <v>1522.59</v>
      </c>
      <c r="E42" s="11"/>
      <c r="F42" s="99"/>
      <c r="G42" s="104"/>
      <c r="H42" s="13"/>
      <c r="I42" s="1"/>
      <c r="J42" s="1"/>
      <c r="K42" s="1"/>
      <c r="L42" s="1"/>
    </row>
    <row r="43" spans="1:12" ht="12.75">
      <c r="A43" s="3"/>
      <c r="B43" s="1"/>
      <c r="C43" s="88" t="s">
        <v>18</v>
      </c>
      <c r="D43" s="111">
        <v>-317.36</v>
      </c>
      <c r="E43" s="11"/>
      <c r="F43" s="99"/>
      <c r="G43" s="104"/>
      <c r="H43" s="13"/>
      <c r="I43" s="1"/>
      <c r="J43" s="1"/>
      <c r="K43" s="1"/>
      <c r="L43" s="1"/>
    </row>
    <row r="44" spans="1:12" ht="12.75">
      <c r="A44" s="3"/>
      <c r="B44" s="1"/>
      <c r="C44" s="88" t="s">
        <v>30</v>
      </c>
      <c r="D44" s="111"/>
      <c r="E44" s="11"/>
      <c r="F44" s="99"/>
      <c r="G44" s="104"/>
      <c r="H44" s="13"/>
      <c r="I44" s="1"/>
      <c r="J44" s="1"/>
      <c r="K44" s="1"/>
      <c r="L44" s="1"/>
    </row>
    <row r="45" spans="1:12" ht="12.75">
      <c r="A45" s="3"/>
      <c r="B45" s="1"/>
      <c r="C45" s="88" t="s">
        <v>19</v>
      </c>
      <c r="D45" s="111">
        <v>-91.58</v>
      </c>
      <c r="E45" s="11"/>
      <c r="F45" s="99"/>
      <c r="G45" s="104"/>
      <c r="H45" s="13"/>
      <c r="I45" s="1"/>
      <c r="J45" s="1"/>
      <c r="K45" s="1"/>
      <c r="L45" s="1"/>
    </row>
    <row r="46" spans="1:12" ht="12.75">
      <c r="A46" s="3"/>
      <c r="B46" s="1"/>
      <c r="C46" s="124" t="s">
        <v>33</v>
      </c>
      <c r="D46" s="111">
        <v>-81.75</v>
      </c>
      <c r="E46" s="11"/>
      <c r="F46" s="99"/>
      <c r="G46" s="104"/>
      <c r="H46" s="13"/>
      <c r="I46" s="1"/>
      <c r="J46" s="1"/>
      <c r="K46" s="1"/>
      <c r="L46" s="1"/>
    </row>
    <row r="47" spans="1:12" ht="13.5" thickBot="1">
      <c r="A47" s="3"/>
      <c r="B47" s="1"/>
      <c r="C47" s="90" t="s">
        <v>20</v>
      </c>
      <c r="D47" s="91">
        <f>SUM(D41:D46)</f>
        <v>2394.4</v>
      </c>
      <c r="E47" s="11"/>
      <c r="F47" s="99"/>
      <c r="G47" s="104"/>
      <c r="H47" s="13"/>
      <c r="I47" s="1"/>
      <c r="J47" s="1"/>
      <c r="K47" s="1"/>
      <c r="L47" s="1"/>
    </row>
    <row r="48" spans="1:12" ht="6" customHeight="1">
      <c r="A48" s="3"/>
      <c r="B48" s="1"/>
      <c r="C48" s="37"/>
      <c r="D48" s="40"/>
      <c r="E48" s="11"/>
      <c r="F48" s="99"/>
      <c r="G48" s="104"/>
      <c r="H48" s="13"/>
      <c r="I48" s="1"/>
      <c r="J48" s="1"/>
      <c r="K48" s="1"/>
      <c r="L48" s="1"/>
    </row>
    <row r="49" spans="1:12" ht="12.75">
      <c r="A49" s="3"/>
      <c r="B49" s="2"/>
      <c r="C49" s="37"/>
      <c r="D49" s="40"/>
      <c r="E49" s="11"/>
      <c r="F49" s="99"/>
      <c r="G49" s="104"/>
      <c r="H49" s="13"/>
      <c r="I49" s="1"/>
      <c r="J49" s="1"/>
      <c r="K49" s="1"/>
      <c r="L49" s="1"/>
    </row>
    <row r="50" spans="1:12" ht="12.75">
      <c r="A50" s="3"/>
      <c r="B50" s="2" t="s">
        <v>43</v>
      </c>
      <c r="C50" s="1"/>
      <c r="D50" s="1"/>
      <c r="E50" s="1"/>
      <c r="F50" s="23">
        <v>2690.76</v>
      </c>
      <c r="G50" s="104"/>
      <c r="H50" s="13"/>
      <c r="I50" s="1"/>
      <c r="J50" s="1"/>
      <c r="K50" s="1"/>
      <c r="L50" s="1"/>
    </row>
    <row r="51" spans="1:12" ht="12.75">
      <c r="A51" s="3"/>
      <c r="B51" s="85" t="s">
        <v>24</v>
      </c>
      <c r="C51" s="1"/>
      <c r="D51" s="40">
        <v>2675.14</v>
      </c>
      <c r="E51" s="11"/>
      <c r="F51" s="23"/>
      <c r="G51" s="104"/>
      <c r="H51" s="13"/>
      <c r="I51" s="1"/>
      <c r="J51" s="1"/>
      <c r="K51" s="1"/>
      <c r="L51" s="1"/>
    </row>
    <row r="52" spans="1:12" ht="12.75">
      <c r="A52" s="3"/>
      <c r="B52" s="85" t="s">
        <v>23</v>
      </c>
      <c r="C52" s="1"/>
      <c r="D52" s="40">
        <v>15.62</v>
      </c>
      <c r="E52" s="107"/>
      <c r="F52" s="23"/>
      <c r="G52" s="104"/>
      <c r="H52" s="13"/>
      <c r="I52" s="1"/>
      <c r="J52" s="1"/>
      <c r="K52" s="1"/>
      <c r="L52" s="1"/>
    </row>
    <row r="53" spans="1:12" ht="6" customHeight="1">
      <c r="A53" s="3"/>
      <c r="B53" s="1"/>
      <c r="C53" s="1"/>
      <c r="D53" s="1"/>
      <c r="E53" s="11"/>
      <c r="F53" s="23"/>
      <c r="G53" s="104"/>
      <c r="H53" s="13"/>
      <c r="I53" s="1"/>
      <c r="J53" s="1"/>
      <c r="K53" s="1"/>
      <c r="L53" s="1"/>
    </row>
    <row r="54" spans="1:12" ht="12.75">
      <c r="A54" s="3"/>
      <c r="B54" s="2" t="s">
        <v>42</v>
      </c>
      <c r="C54" s="1"/>
      <c r="D54" s="1"/>
      <c r="E54" s="1"/>
      <c r="F54" s="23">
        <v>86.3</v>
      </c>
      <c r="G54" s="104"/>
      <c r="H54" s="13"/>
      <c r="I54" s="1"/>
      <c r="J54" s="1"/>
      <c r="K54" s="1"/>
      <c r="L54" s="1"/>
    </row>
    <row r="55" spans="1:12" ht="12.75">
      <c r="A55" s="3"/>
      <c r="B55" s="2" t="s">
        <v>58</v>
      </c>
      <c r="C55" s="1"/>
      <c r="D55" s="1"/>
      <c r="E55" s="1"/>
      <c r="F55" s="23">
        <v>176.61</v>
      </c>
      <c r="G55" s="104"/>
      <c r="H55" s="13"/>
      <c r="I55" s="1"/>
      <c r="J55" s="1"/>
      <c r="K55" s="1"/>
      <c r="L55" s="1"/>
    </row>
    <row r="56" spans="1:12" ht="12.75">
      <c r="A56" s="3"/>
      <c r="B56" s="2" t="s">
        <v>46</v>
      </c>
      <c r="C56" s="1"/>
      <c r="D56" s="1"/>
      <c r="E56" s="1"/>
      <c r="F56" s="23">
        <v>624.96</v>
      </c>
      <c r="G56" s="104"/>
      <c r="H56" s="13"/>
      <c r="I56" s="1"/>
      <c r="J56" s="1"/>
      <c r="K56" s="1"/>
      <c r="L56" s="1"/>
    </row>
    <row r="57" spans="1:12" ht="12.75">
      <c r="A57" s="3"/>
      <c r="B57" s="85" t="s">
        <v>68</v>
      </c>
      <c r="C57" s="1"/>
      <c r="D57" s="40">
        <v>213.1</v>
      </c>
      <c r="E57" s="11"/>
      <c r="F57" s="23"/>
      <c r="G57" s="104"/>
      <c r="H57" s="13"/>
      <c r="I57" s="1"/>
      <c r="J57" s="1"/>
      <c r="K57" s="1"/>
      <c r="L57" s="1"/>
    </row>
    <row r="58" spans="1:12" ht="12.75">
      <c r="A58" s="3"/>
      <c r="B58" s="85" t="s">
        <v>69</v>
      </c>
      <c r="C58" s="1"/>
      <c r="D58" s="40">
        <v>202.15</v>
      </c>
      <c r="E58" s="11"/>
      <c r="F58" s="23"/>
      <c r="G58" s="104"/>
      <c r="H58" s="13"/>
      <c r="I58" s="1"/>
      <c r="J58" s="1"/>
      <c r="K58" s="1"/>
      <c r="L58" s="1"/>
    </row>
    <row r="59" spans="1:12" ht="12.75">
      <c r="A59" s="3"/>
      <c r="B59" s="85" t="s">
        <v>69</v>
      </c>
      <c r="C59" s="1"/>
      <c r="D59" s="40">
        <v>209.71</v>
      </c>
      <c r="E59" s="11"/>
      <c r="F59" s="23"/>
      <c r="G59" s="104"/>
      <c r="H59" s="13"/>
      <c r="I59" s="1"/>
      <c r="J59" s="1"/>
      <c r="K59" s="1"/>
      <c r="L59" s="1"/>
    </row>
    <row r="60" spans="1:8" s="1" customFormat="1" ht="12.75">
      <c r="A60" s="3"/>
      <c r="B60" s="93" t="s">
        <v>66</v>
      </c>
      <c r="F60" s="23">
        <f>299+299</f>
        <v>598</v>
      </c>
      <c r="G60" s="104"/>
      <c r="H60" s="13"/>
    </row>
    <row r="61" spans="1:12" ht="12.75">
      <c r="A61" s="8"/>
      <c r="B61" s="105" t="s">
        <v>67</v>
      </c>
      <c r="C61" s="9"/>
      <c r="D61" s="9"/>
      <c r="E61" s="9"/>
      <c r="F61" s="116">
        <f>240+240+240</f>
        <v>720</v>
      </c>
      <c r="G61" s="75"/>
      <c r="H61" s="13"/>
      <c r="I61" s="1"/>
      <c r="J61" s="1"/>
      <c r="K61" s="1"/>
      <c r="L61" s="1"/>
    </row>
    <row r="62" spans="6:12" ht="12.75">
      <c r="F62" s="65"/>
      <c r="G62" s="1"/>
      <c r="H62" s="13"/>
      <c r="I62" s="1"/>
      <c r="J62" s="1"/>
      <c r="K62" s="1"/>
      <c r="L62" s="1"/>
    </row>
    <row r="63" spans="1:12" s="46" customFormat="1" ht="12.75">
      <c r="A63" s="43" t="s">
        <v>9</v>
      </c>
      <c r="B63" s="4"/>
      <c r="C63" s="4"/>
      <c r="D63" s="4"/>
      <c r="E63" s="66"/>
      <c r="F63" s="67">
        <f>SUM(F64:F65)</f>
        <v>1100.3600000000001</v>
      </c>
      <c r="G63" s="68">
        <f>F$63/F$9</f>
        <v>0.023923927667275732</v>
      </c>
      <c r="H63" s="13"/>
      <c r="I63" s="2"/>
      <c r="J63" s="2"/>
      <c r="K63" s="2"/>
      <c r="L63" s="2"/>
    </row>
    <row r="64" spans="1:12" ht="3.75" customHeight="1">
      <c r="A64" s="69"/>
      <c r="B64" s="70"/>
      <c r="C64" s="70"/>
      <c r="D64" s="70"/>
      <c r="E64" s="70"/>
      <c r="F64" s="71"/>
      <c r="G64" s="72"/>
      <c r="H64" s="84"/>
      <c r="I64" s="1"/>
      <c r="J64" s="1"/>
      <c r="K64" s="1"/>
      <c r="L64" s="1"/>
    </row>
    <row r="65" spans="1:12" s="46" customFormat="1" ht="12.75">
      <c r="A65" s="135"/>
      <c r="B65" s="114" t="s">
        <v>54</v>
      </c>
      <c r="C65" s="114"/>
      <c r="D65" s="114"/>
      <c r="E65" s="136"/>
      <c r="F65" s="137">
        <f>1092.26+2.4+5.7</f>
        <v>1100.3600000000001</v>
      </c>
      <c r="G65" s="138"/>
      <c r="H65" s="2"/>
      <c r="I65" s="2"/>
      <c r="J65" s="76"/>
      <c r="K65" s="2"/>
      <c r="L65" s="2"/>
    </row>
    <row r="66" spans="1:12" ht="15.75" customHeight="1">
      <c r="A66" s="1"/>
      <c r="B66" s="1"/>
      <c r="C66" s="1"/>
      <c r="D66" s="1"/>
      <c r="E66" s="1"/>
      <c r="F66" s="76"/>
      <c r="G66" s="73"/>
      <c r="H66" s="1"/>
      <c r="I66" s="1"/>
      <c r="J66" s="1"/>
      <c r="K66" s="1"/>
      <c r="L66" s="1"/>
    </row>
    <row r="67" spans="1:12" ht="12.75">
      <c r="A67" s="14" t="s">
        <v>10</v>
      </c>
      <c r="B67" s="58"/>
      <c r="C67" s="58"/>
      <c r="D67" s="58"/>
      <c r="E67" s="77"/>
      <c r="F67" s="78">
        <f>SUM(F68:F80)</f>
        <v>21702.010000000002</v>
      </c>
      <c r="G67" s="57">
        <f>F$67/F$9</f>
        <v>0.4718431399491935</v>
      </c>
      <c r="H67" s="1"/>
      <c r="I67" s="1"/>
      <c r="J67" s="1"/>
      <c r="K67" s="1"/>
      <c r="L67" s="1"/>
    </row>
    <row r="68" spans="1:12" ht="12.75">
      <c r="A68" s="74"/>
      <c r="B68" s="2" t="s">
        <v>41</v>
      </c>
      <c r="C68" s="1"/>
      <c r="D68" s="1"/>
      <c r="E68" s="63"/>
      <c r="F68" s="117">
        <v>17404.5</v>
      </c>
      <c r="G68" s="5"/>
      <c r="H68" s="1"/>
      <c r="I68" s="1"/>
      <c r="J68" s="1"/>
      <c r="K68" s="1"/>
      <c r="L68" s="1"/>
    </row>
    <row r="69" spans="1:12" ht="12.75">
      <c r="A69" s="74"/>
      <c r="B69" s="2" t="s">
        <v>59</v>
      </c>
      <c r="C69" s="1"/>
      <c r="D69" s="1"/>
      <c r="E69" s="1"/>
      <c r="F69" s="117">
        <f>1000+1000</f>
        <v>2000</v>
      </c>
      <c r="G69" s="5"/>
      <c r="H69" s="1"/>
      <c r="I69" s="1"/>
      <c r="J69" s="1"/>
      <c r="K69" s="1"/>
      <c r="L69" s="1"/>
    </row>
    <row r="70" spans="1:12" ht="12.75">
      <c r="A70" s="74"/>
      <c r="B70" s="2" t="s">
        <v>63</v>
      </c>
      <c r="C70" s="1"/>
      <c r="D70" s="1"/>
      <c r="E70" s="1"/>
      <c r="F70" s="117">
        <f>18</f>
        <v>18</v>
      </c>
      <c r="G70" s="5"/>
      <c r="H70" s="1"/>
      <c r="I70" s="1"/>
      <c r="J70" s="1"/>
      <c r="K70" s="1"/>
      <c r="L70" s="1"/>
    </row>
    <row r="71" spans="1:12" ht="12.75">
      <c r="A71" s="74"/>
      <c r="B71" s="2" t="s">
        <v>62</v>
      </c>
      <c r="C71" s="1"/>
      <c r="D71" s="1"/>
      <c r="E71" s="1"/>
      <c r="F71" s="117">
        <f>7.5+49.9</f>
        <v>57.4</v>
      </c>
      <c r="G71" s="5"/>
      <c r="H71" s="1"/>
      <c r="I71" s="1"/>
      <c r="J71" s="1"/>
      <c r="K71" s="1"/>
      <c r="L71" s="1"/>
    </row>
    <row r="72" spans="1:12" ht="12.75">
      <c r="A72" s="74"/>
      <c r="B72" s="2" t="s">
        <v>51</v>
      </c>
      <c r="C72" s="1"/>
      <c r="D72" s="1"/>
      <c r="E72" s="1"/>
      <c r="F72" s="117">
        <f>288.47+7.18+22.13+11.07</f>
        <v>328.85</v>
      </c>
      <c r="G72" s="5"/>
      <c r="H72" s="1"/>
      <c r="I72" s="1"/>
      <c r="J72" s="1"/>
      <c r="K72" s="1"/>
      <c r="L72" s="1"/>
    </row>
    <row r="73" spans="1:12" ht="12.75">
      <c r="A73" s="74"/>
      <c r="B73" s="2" t="s">
        <v>61</v>
      </c>
      <c r="C73" s="1"/>
      <c r="D73" s="1"/>
      <c r="E73" s="1"/>
      <c r="F73" s="117">
        <f>30+24</f>
        <v>54</v>
      </c>
      <c r="G73" s="5"/>
      <c r="H73" s="1"/>
      <c r="I73" s="1"/>
      <c r="J73" s="1"/>
      <c r="K73" s="1"/>
      <c r="L73" s="1"/>
    </row>
    <row r="74" spans="1:12" ht="12.75">
      <c r="A74" s="74"/>
      <c r="B74" s="2" t="s">
        <v>53</v>
      </c>
      <c r="C74" s="1"/>
      <c r="D74" s="1"/>
      <c r="E74" s="1"/>
      <c r="F74" s="117">
        <f>59.9</f>
        <v>59.9</v>
      </c>
      <c r="G74" s="5"/>
      <c r="H74" s="1"/>
      <c r="I74" s="1"/>
      <c r="J74" s="1"/>
      <c r="K74" s="1"/>
      <c r="L74" s="1"/>
    </row>
    <row r="75" spans="1:12" ht="12.75">
      <c r="A75" s="74"/>
      <c r="B75" s="2" t="s">
        <v>52</v>
      </c>
      <c r="C75" s="1"/>
      <c r="D75" s="1"/>
      <c r="E75" s="1"/>
      <c r="F75" s="117">
        <f>30</f>
        <v>30</v>
      </c>
      <c r="G75" s="5"/>
      <c r="H75" s="1"/>
      <c r="I75" s="1"/>
      <c r="J75" s="1"/>
      <c r="K75" s="1"/>
      <c r="L75" s="1"/>
    </row>
    <row r="76" spans="1:12" ht="12.75">
      <c r="A76" s="74"/>
      <c r="B76" s="2" t="s">
        <v>70</v>
      </c>
      <c r="C76" s="1"/>
      <c r="D76" s="1"/>
      <c r="E76" s="1"/>
      <c r="F76" s="117">
        <f>80+100</f>
        <v>180</v>
      </c>
      <c r="G76" s="5"/>
      <c r="H76" s="1"/>
      <c r="I76" s="1"/>
      <c r="J76" s="1"/>
      <c r="K76" s="1"/>
      <c r="L76" s="1"/>
    </row>
    <row r="77" spans="1:12" ht="12.75">
      <c r="A77" s="74"/>
      <c r="B77" s="2" t="s">
        <v>57</v>
      </c>
      <c r="C77" s="1"/>
      <c r="D77" s="1"/>
      <c r="E77" s="1"/>
      <c r="F77" s="117">
        <f>1030</f>
        <v>1030</v>
      </c>
      <c r="G77" s="5"/>
      <c r="H77" s="1"/>
      <c r="I77" s="1"/>
      <c r="J77" s="1"/>
      <c r="K77" s="1"/>
      <c r="L77" s="1"/>
    </row>
    <row r="78" spans="1:12" ht="12.75">
      <c r="A78" s="74"/>
      <c r="B78" s="2" t="s">
        <v>71</v>
      </c>
      <c r="C78" s="1"/>
      <c r="D78" s="1"/>
      <c r="E78" s="1"/>
      <c r="F78" s="117">
        <f>389</f>
        <v>389</v>
      </c>
      <c r="G78" s="5"/>
      <c r="H78" s="1"/>
      <c r="I78" s="1"/>
      <c r="J78" s="1"/>
      <c r="K78" s="1"/>
      <c r="L78" s="1"/>
    </row>
    <row r="79" spans="1:12" ht="12.75">
      <c r="A79" s="74"/>
      <c r="B79" s="2" t="s">
        <v>60</v>
      </c>
      <c r="C79" s="1"/>
      <c r="D79" s="1"/>
      <c r="E79" s="1"/>
      <c r="F79" s="117">
        <f>50</f>
        <v>50</v>
      </c>
      <c r="G79" s="5"/>
      <c r="H79" s="1"/>
      <c r="I79" s="1"/>
      <c r="J79" s="1"/>
      <c r="K79" s="1"/>
      <c r="L79" s="1"/>
    </row>
    <row r="80" spans="1:12" ht="12.75">
      <c r="A80" s="8"/>
      <c r="B80" s="114" t="s">
        <v>55</v>
      </c>
      <c r="C80" s="9"/>
      <c r="D80" s="9"/>
      <c r="E80" s="9"/>
      <c r="F80" s="64">
        <f>100.36</f>
        <v>100.36</v>
      </c>
      <c r="G80" s="10"/>
      <c r="H80" s="24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2"/>
      <c r="G81" s="13"/>
      <c r="H81" s="6"/>
      <c r="I81" s="1"/>
      <c r="J81" s="1"/>
      <c r="K81" s="1"/>
      <c r="L81" s="1"/>
    </row>
    <row r="82" spans="1:12" ht="12.75">
      <c r="A82" s="14" t="s">
        <v>11</v>
      </c>
      <c r="B82" s="58"/>
      <c r="C82" s="58"/>
      <c r="D82" s="58"/>
      <c r="E82" s="58"/>
      <c r="F82" s="78">
        <f>SUM(F83:F84)</f>
        <v>2829.6</v>
      </c>
      <c r="G82" s="57">
        <f>F$82/F$9</f>
        <v>0.061520907455126866</v>
      </c>
      <c r="H82" s="1"/>
      <c r="I82" s="1"/>
      <c r="J82" s="1"/>
      <c r="K82" s="1"/>
      <c r="L82" s="1"/>
    </row>
    <row r="83" spans="1:12" ht="12.75">
      <c r="A83" s="62"/>
      <c r="B83" s="70" t="s">
        <v>40</v>
      </c>
      <c r="C83" s="4"/>
      <c r="D83" s="4"/>
      <c r="E83" s="94"/>
      <c r="F83" s="79">
        <v>817.5</v>
      </c>
      <c r="G83" s="80"/>
      <c r="H83" s="81"/>
      <c r="I83" s="1"/>
      <c r="J83" s="1"/>
      <c r="K83" s="1"/>
      <c r="L83" s="1"/>
    </row>
    <row r="84" spans="1:12" s="101" customFormat="1" ht="12.75">
      <c r="A84" s="120"/>
      <c r="B84" s="114" t="s">
        <v>39</v>
      </c>
      <c r="C84" s="121"/>
      <c r="D84" s="121"/>
      <c r="E84" s="122"/>
      <c r="F84" s="64">
        <v>2012.1</v>
      </c>
      <c r="G84" s="123"/>
      <c r="H84" s="81"/>
      <c r="I84" s="119"/>
      <c r="J84" s="119"/>
      <c r="K84" s="119"/>
      <c r="L84" s="119"/>
    </row>
    <row r="85" spans="1:12" ht="15.75" customHeight="1">
      <c r="A85" s="1"/>
      <c r="B85" s="1"/>
      <c r="C85" s="1"/>
      <c r="D85" s="1"/>
      <c r="E85" s="1"/>
      <c r="F85" s="12"/>
      <c r="G85" s="13"/>
      <c r="H85" s="6"/>
      <c r="I85" s="1"/>
      <c r="J85" s="1"/>
      <c r="K85" s="1"/>
      <c r="L85" s="1"/>
    </row>
    <row r="86" spans="1:12" ht="12.75">
      <c r="A86" s="14" t="s">
        <v>12</v>
      </c>
      <c r="B86" s="58"/>
      <c r="C86" s="58"/>
      <c r="D86" s="58"/>
      <c r="E86" s="58"/>
      <c r="F86" s="78">
        <f>SUM(F87:F93)</f>
        <v>2859.34</v>
      </c>
      <c r="G86" s="57">
        <f>F$86/F$9</f>
        <v>0.062167511847166554</v>
      </c>
      <c r="H86" s="1"/>
      <c r="I86" s="1"/>
      <c r="J86" s="1"/>
      <c r="K86" s="1"/>
      <c r="L86" s="1"/>
    </row>
    <row r="87" spans="1:12" ht="12.75">
      <c r="A87" s="3"/>
      <c r="B87" s="2" t="s">
        <v>44</v>
      </c>
      <c r="C87" s="1"/>
      <c r="D87" s="1"/>
      <c r="E87" s="1"/>
      <c r="F87" s="115">
        <f>18+15+45+18+15+14</f>
        <v>125</v>
      </c>
      <c r="G87" s="5"/>
      <c r="H87" s="81"/>
      <c r="I87" s="1"/>
      <c r="J87" s="1"/>
      <c r="K87" s="1"/>
      <c r="L87" s="1"/>
    </row>
    <row r="88" spans="1:12" ht="12.75">
      <c r="A88" s="3"/>
      <c r="B88" s="2" t="s">
        <v>56</v>
      </c>
      <c r="C88" s="1"/>
      <c r="D88" s="1"/>
      <c r="E88" s="1"/>
      <c r="F88" s="115">
        <f>50+115</f>
        <v>165</v>
      </c>
      <c r="G88" s="5"/>
      <c r="H88" s="81"/>
      <c r="I88" s="1"/>
      <c r="J88" s="1"/>
      <c r="K88" s="1"/>
      <c r="L88" s="1"/>
    </row>
    <row r="89" spans="1:12" ht="12.75">
      <c r="A89" s="3"/>
      <c r="B89" s="2" t="s">
        <v>47</v>
      </c>
      <c r="C89" s="1"/>
      <c r="D89" s="1"/>
      <c r="E89" s="1"/>
      <c r="F89" s="115">
        <f>80+80+80</f>
        <v>240</v>
      </c>
      <c r="G89" s="5"/>
      <c r="H89" s="81"/>
      <c r="I89" s="1"/>
      <c r="J89" s="1"/>
      <c r="K89" s="1"/>
      <c r="L89" s="1"/>
    </row>
    <row r="90" spans="1:12" ht="12.75">
      <c r="A90" s="3"/>
      <c r="B90" s="2" t="s">
        <v>45</v>
      </c>
      <c r="C90" s="1"/>
      <c r="D90" s="1"/>
      <c r="E90" s="1"/>
      <c r="F90" s="115">
        <f>76+75.77+155+155+70+44.8+44.83+44.83+70+140+215.66+165.19+66+94.23+73.03+80</f>
        <v>1570.3400000000001</v>
      </c>
      <c r="G90" s="5"/>
      <c r="H90" s="81"/>
      <c r="I90" s="1"/>
      <c r="J90" s="1"/>
      <c r="K90" s="1"/>
      <c r="L90" s="1"/>
    </row>
    <row r="91" spans="1:12" ht="12.75">
      <c r="A91" s="3"/>
      <c r="B91" s="2" t="s">
        <v>49</v>
      </c>
      <c r="C91" s="1"/>
      <c r="D91" s="1"/>
      <c r="E91" s="1"/>
      <c r="F91" s="115">
        <f>500</f>
        <v>500</v>
      </c>
      <c r="G91" s="5"/>
      <c r="H91" s="81"/>
      <c r="I91" s="1"/>
      <c r="J91" s="1"/>
      <c r="K91" s="1"/>
      <c r="L91" s="1"/>
    </row>
    <row r="92" spans="1:12" ht="12.75">
      <c r="A92" s="3"/>
      <c r="B92" s="2" t="s">
        <v>50</v>
      </c>
      <c r="C92" s="1"/>
      <c r="D92" s="1"/>
      <c r="E92" s="1"/>
      <c r="F92" s="115">
        <f>50+50+90</f>
        <v>190</v>
      </c>
      <c r="G92" s="5"/>
      <c r="H92" s="81"/>
      <c r="I92" s="1"/>
      <c r="J92" s="1"/>
      <c r="K92" s="1"/>
      <c r="L92" s="1"/>
    </row>
    <row r="93" spans="1:12" ht="12.75">
      <c r="A93" s="3"/>
      <c r="B93" s="2" t="s">
        <v>48</v>
      </c>
      <c r="C93" s="1"/>
      <c r="D93" s="1"/>
      <c r="E93" s="1"/>
      <c r="F93" s="115">
        <f>50+19</f>
        <v>69</v>
      </c>
      <c r="G93" s="5"/>
      <c r="H93" s="81"/>
      <c r="I93" s="1"/>
      <c r="J93" s="1"/>
      <c r="K93" s="1"/>
      <c r="L93" s="1"/>
    </row>
    <row r="94" spans="1:12" ht="12.75">
      <c r="A94" s="14" t="s">
        <v>13</v>
      </c>
      <c r="B94" s="4"/>
      <c r="C94" s="58"/>
      <c r="D94" s="58"/>
      <c r="E94" s="58"/>
      <c r="F94" s="78">
        <f>SUM(F95:F96)</f>
        <v>56.10000000000001</v>
      </c>
      <c r="G94" s="57">
        <f>F$94/F$9</f>
        <v>0.0012197211295704757</v>
      </c>
      <c r="H94" s="1"/>
      <c r="I94" s="1"/>
      <c r="J94" s="1"/>
      <c r="K94" s="1"/>
      <c r="L94" s="1"/>
    </row>
    <row r="95" spans="1:12" ht="12.75">
      <c r="A95" s="3"/>
      <c r="B95" s="4" t="s">
        <v>21</v>
      </c>
      <c r="C95" s="1"/>
      <c r="D95" s="1"/>
      <c r="E95" s="1"/>
      <c r="F95" s="23">
        <f>41.95-22.55</f>
        <v>19.400000000000002</v>
      </c>
      <c r="G95" s="5"/>
      <c r="H95" s="6"/>
      <c r="I95" s="1"/>
      <c r="J95" s="1"/>
      <c r="K95" s="1"/>
      <c r="L95" s="1"/>
    </row>
    <row r="96" spans="1:12" ht="12.75">
      <c r="A96" s="8"/>
      <c r="B96" s="113" t="s">
        <v>35</v>
      </c>
      <c r="C96" s="9"/>
      <c r="D96" s="9"/>
      <c r="E96" s="9"/>
      <c r="F96" s="98">
        <f>36+0.7</f>
        <v>36.7</v>
      </c>
      <c r="G96" s="10"/>
      <c r="H96" s="6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2"/>
      <c r="G97" s="13"/>
      <c r="H97" s="6"/>
      <c r="I97" s="1"/>
      <c r="J97" s="1"/>
      <c r="K97" s="1"/>
      <c r="L97" s="1"/>
    </row>
    <row r="98" spans="1:12" ht="12.75">
      <c r="A98" s="14" t="s">
        <v>36</v>
      </c>
      <c r="B98" s="15"/>
      <c r="C98" s="15"/>
      <c r="D98" s="15"/>
      <c r="E98" s="15"/>
      <c r="F98" s="16"/>
      <c r="G98" s="17">
        <f>F14-F17</f>
        <v>0</v>
      </c>
      <c r="H98" s="6"/>
      <c r="I98" s="1"/>
      <c r="J98" s="1"/>
      <c r="K98" s="1"/>
      <c r="L98" s="1"/>
    </row>
    <row r="99" spans="1:12" ht="15.75" customHeight="1">
      <c r="A99" s="18"/>
      <c r="F99" s="19"/>
      <c r="G99" s="20"/>
      <c r="H99" s="6"/>
      <c r="I99" s="118">
        <f>G100-G98</f>
        <v>0</v>
      </c>
      <c r="J99" s="1"/>
      <c r="K99" s="1"/>
      <c r="L99" s="1"/>
    </row>
    <row r="100" spans="1:12" ht="12.75">
      <c r="A100" s="14"/>
      <c r="B100" s="15" t="s">
        <v>22</v>
      </c>
      <c r="C100" s="15"/>
      <c r="D100" s="15"/>
      <c r="E100" s="15"/>
      <c r="F100" s="16"/>
      <c r="G100" s="35">
        <v>0</v>
      </c>
      <c r="H100" s="24"/>
      <c r="I100" s="1"/>
      <c r="J100" s="1"/>
      <c r="K100" s="1"/>
      <c r="L100" s="1"/>
    </row>
    <row r="101" spans="1:12" ht="42.75" customHeight="1">
      <c r="A101" s="21"/>
      <c r="B101" s="21"/>
      <c r="C101" s="21"/>
      <c r="D101" s="21"/>
      <c r="E101" s="21"/>
      <c r="F101" s="21"/>
      <c r="G101" s="22"/>
      <c r="H101" s="1"/>
      <c r="I101" s="1"/>
      <c r="J101" s="1"/>
      <c r="K101" s="1"/>
      <c r="L101" s="1"/>
    </row>
    <row r="102" spans="2:12" ht="12.75">
      <c r="B102" s="143"/>
      <c r="C102" s="143"/>
      <c r="D102" s="82"/>
      <c r="E102" s="143"/>
      <c r="F102" s="143"/>
      <c r="H102" s="1"/>
      <c r="I102" s="1"/>
      <c r="J102" s="1"/>
      <c r="K102" s="1"/>
      <c r="L102" s="1"/>
    </row>
    <row r="103" spans="1:12" ht="12.75">
      <c r="A103" s="83"/>
      <c r="B103" s="140" t="s">
        <v>14</v>
      </c>
      <c r="C103" s="140"/>
      <c r="D103" s="82"/>
      <c r="E103" s="140" t="s">
        <v>26</v>
      </c>
      <c r="F103" s="140"/>
      <c r="H103" s="1"/>
      <c r="I103" s="1"/>
      <c r="J103" s="1"/>
      <c r="K103" s="1"/>
      <c r="L103" s="1"/>
    </row>
    <row r="104" spans="1:12" ht="12.75">
      <c r="A104" s="83"/>
      <c r="B104" s="140" t="s">
        <v>15</v>
      </c>
      <c r="C104" s="140"/>
      <c r="D104" s="82"/>
      <c r="E104" s="140" t="s">
        <v>27</v>
      </c>
      <c r="F104" s="140"/>
      <c r="H104" s="1"/>
      <c r="I104" s="1"/>
      <c r="J104" s="1"/>
      <c r="K104" s="1"/>
      <c r="L104" s="1"/>
    </row>
    <row r="105" spans="1:12" ht="12.75">
      <c r="A105" s="83"/>
      <c r="B105" s="83"/>
      <c r="C105" s="83"/>
      <c r="D105" s="83"/>
      <c r="E105" s="30"/>
      <c r="F105" s="100"/>
      <c r="H105" s="1"/>
      <c r="I105" s="1"/>
      <c r="J105" s="1"/>
      <c r="K105" s="1"/>
      <c r="L105" s="1"/>
    </row>
    <row r="106" spans="1:12" ht="12.75">
      <c r="A106" s="83"/>
      <c r="B106" s="83"/>
      <c r="C106" s="83"/>
      <c r="D106" s="83"/>
      <c r="E106" s="30"/>
      <c r="F106" s="100"/>
      <c r="H106" s="1"/>
      <c r="I106" s="1"/>
      <c r="J106" s="1"/>
      <c r="K106" s="1"/>
      <c r="L106" s="1"/>
    </row>
    <row r="107" spans="1:12" ht="12.75">
      <c r="A107" s="83"/>
      <c r="H107" s="1"/>
      <c r="I107" s="1"/>
      <c r="J107" s="1"/>
      <c r="K107" s="1"/>
      <c r="L107" s="1"/>
    </row>
    <row r="108" spans="1:12" ht="12.75">
      <c r="A108" s="83"/>
      <c r="H108" s="1"/>
      <c r="I108" s="1"/>
      <c r="J108" s="1"/>
      <c r="K108" s="1"/>
      <c r="L108" s="1"/>
    </row>
    <row r="109" spans="1:12" ht="12.75">
      <c r="A109" s="83"/>
      <c r="H109" s="1"/>
      <c r="I109" s="1"/>
      <c r="J109" s="1"/>
      <c r="K109" s="1"/>
      <c r="L109" s="1"/>
    </row>
    <row r="110" spans="1:12" ht="12.75">
      <c r="A110" s="83"/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spans="8:12" ht="12.75">
      <c r="H254" s="1"/>
      <c r="I254" s="1"/>
      <c r="J254" s="1"/>
      <c r="K254" s="1"/>
      <c r="L254" s="1"/>
    </row>
    <row r="255" spans="8:12" ht="12.75">
      <c r="H255" s="1"/>
      <c r="I255" s="1"/>
      <c r="J255" s="1"/>
      <c r="K255" s="1"/>
      <c r="L255" s="1"/>
    </row>
    <row r="256" spans="8:12" ht="12.75">
      <c r="H256" s="1"/>
      <c r="I256" s="1"/>
      <c r="J256" s="1"/>
      <c r="K256" s="1"/>
      <c r="L256" s="1"/>
    </row>
    <row r="257" spans="8:12" ht="12.75">
      <c r="H257" s="1"/>
      <c r="I257" s="1"/>
      <c r="J257" s="1"/>
      <c r="K257" s="1"/>
      <c r="L257" s="1"/>
    </row>
    <row r="258" spans="8:12" ht="12.75">
      <c r="H258" s="1"/>
      <c r="I258" s="1"/>
      <c r="J258" s="1"/>
      <c r="K258" s="1"/>
      <c r="L258" s="1"/>
    </row>
    <row r="259" ht="12.75">
      <c r="H259" s="1"/>
    </row>
  </sheetData>
  <sheetProtection/>
  <mergeCells count="8">
    <mergeCell ref="B104:C104"/>
    <mergeCell ref="E104:F104"/>
    <mergeCell ref="A1:F1"/>
    <mergeCell ref="A3:F3"/>
    <mergeCell ref="B102:C102"/>
    <mergeCell ref="E102:F102"/>
    <mergeCell ref="B103:C103"/>
    <mergeCell ref="E103:F103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2011-11-09T03:43:23Z</cp:lastPrinted>
  <dcterms:created xsi:type="dcterms:W3CDTF">2006-02-20T12:18:57Z</dcterms:created>
  <dcterms:modified xsi:type="dcterms:W3CDTF">2013-01-24T12:24:49Z</dcterms:modified>
  <cp:category/>
  <cp:version/>
  <cp:contentType/>
  <cp:contentStatus/>
</cp:coreProperties>
</file>